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БЮДЖЕТА'!$A$12:$Y$12</definedName>
    <definedName name="_xlnm.Print_Titles" localSheetId="0">'БЕЗ УЧЕТА СЧЕТОВ БЮДЖЕТА'!$12:$12</definedName>
    <definedName name="_xlnm.Print_Area" localSheetId="0">'БЕЗ УЧЕТА СЧЕТОВ БЮДЖЕТА'!$A$1:$W$219</definedName>
  </definedNames>
  <calcPr fullCalcOnLoad="1"/>
</workbook>
</file>

<file path=xl/sharedStrings.xml><?xml version="1.0" encoding="utf-8"?>
<sst xmlns="http://schemas.openxmlformats.org/spreadsheetml/2006/main" count="465" uniqueCount="334">
  <si>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</si>
  <si>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</si>
  <si>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</si>
  <si>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</si>
  <si>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</si>
  <si>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</si>
  <si>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</si>
  <si>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</si>
  <si>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</si>
  <si>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</si>
  <si>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</si>
  <si>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</si>
  <si>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</si>
  <si>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</si>
  <si>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</si>
  <si>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</si>
  <si>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</si>
  <si>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</si>
  <si>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</si>
  <si>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</si>
  <si>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</si>
  <si>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</si>
  <si>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</si>
  <si>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</si>
  <si>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</si>
  <si>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</si>
  <si>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</si>
  <si>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</si>
  <si>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</si>
  <si>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</si>
  <si>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</si>
  <si>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</si>
  <si>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</si>
  <si>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</si>
  <si>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</si>
  <si>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</si>
  <si>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</si>
  <si>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</si>
  <si>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</si>
  <si>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</si>
  <si>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</si>
  <si>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</si>
  <si>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</si>
  <si>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</si>
  <si>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</si>
  <si>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</si>
  <si>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</si>
  <si>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</si>
  <si>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</si>
  <si>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</si>
  <si>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</si>
  <si>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</si>
  <si>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</si>
  <si>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</si>
  <si>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</si>
  <si>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</si>
  <si>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</si>
  <si>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</si>
  <si>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</si>
  <si>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</si>
  <si>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</si>
  <si>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</si>
  <si>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</si>
  <si>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</si>
  <si>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</si>
  <si>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</si>
  <si>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</si>
  <si>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</si>
  <si>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</si>
  <si>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</si>
  <si>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</si>
  <si>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</si>
  <si>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</si>
  <si>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</si>
  <si>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</si>
  <si>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</si>
  <si>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</si>
  <si>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</si>
  <si>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</si>
  <si>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</si>
  <si>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</si>
  <si>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</si>
  <si>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</si>
  <si>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</si>
  <si>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</si>
  <si>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</si>
  <si>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</si>
  <si>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</si>
  <si>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</si>
  <si>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</si>
  <si>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</si>
  <si>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</si>
  <si>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</si>
  <si>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</si>
  <si>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</si>
  <si>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</si>
  <si>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</si>
  <si>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</si>
  <si>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</si>
  <si>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</si>
  <si>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</si>
  <si>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</si>
  <si>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</si>
  <si>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</si>
  <si>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</si>
  <si>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</si>
  <si>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</si>
  <si>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</si>
  <si>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</si>
  <si>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</si>
  <si>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</si>
  <si>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</si>
  <si>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</si>
  <si>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</si>
  <si>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</si>
  <si>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</si>
  <si>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</si>
  <si>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</si>
  <si>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</si>
  <si>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</si>
  <si>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</si>
  <si>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</si>
  <si>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</si>
  <si>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</si>
  <si>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</si>
  <si>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</si>
  <si>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</si>
  <si>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</si>
  <si>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</si>
  <si>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</si>
  <si>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</si>
  <si>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</si>
  <si>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</si>
  <si>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</si>
  <si>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</si>
  <si>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</si>
  <si>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</si>
  <si>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</si>
  <si>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</si>
  <si>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</si>
  <si>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</si>
  <si>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</si>
  <si>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</si>
  <si>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</si>
  <si>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</si>
  <si>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</si>
  <si>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</si>
  <si>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</si>
  <si>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</si>
  <si>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</si>
  <si>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</si>
  <si>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</si>
  <si>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</si>
  <si>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</si>
  <si>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</si>
  <si>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</si>
  <si>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</si>
  <si>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9990093120</t>
  </si>
  <si>
    <t>9990004910</t>
  </si>
  <si>
    <t>9990004500</t>
  </si>
  <si>
    <t>9990006500</t>
  </si>
  <si>
    <t>9990093090</t>
  </si>
  <si>
    <t>Развитие МТБ бюджетных учреждений дополнительного образования</t>
  </si>
  <si>
    <t>0330011690</t>
  </si>
  <si>
    <t>Культура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</si>
  <si>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</si>
  <si>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</si>
  <si>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</si>
  <si>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</si>
  <si>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</si>
  <si>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</si>
  <si>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</si>
  <si>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</si>
  <si>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</si>
  <si>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</si>
  <si>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</si>
  <si>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</si>
  <si>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</si>
  <si>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</si>
  <si>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</si>
  <si>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</si>
  <si>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</si>
  <si>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</si>
  <si>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 xml:space="preserve">Приложение 14 к решению 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</si>
  <si>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</si>
  <si>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</si>
  <si>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</si>
  <si>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</si>
  <si>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</si>
  <si>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</si>
  <si>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</si>
  <si>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</si>
  <si>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</si>
  <si>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</si>
  <si>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</si>
  <si>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</si>
  <si>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</si>
  <si>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</si>
  <si>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</si>
  <si>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</si>
  <si>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</si>
  <si>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</si>
  <si>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</si>
  <si>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</si>
  <si>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</si>
  <si>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</si>
  <si>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</si>
  <si>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</si>
  <si>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</si>
  <si>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</si>
  <si>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</si>
  <si>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</si>
  <si>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</si>
  <si>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</si>
  <si>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</si>
  <si>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</si>
  <si>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</si>
  <si>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районного бюджета на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</si>
  <si>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</si>
  <si>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</si>
  <si>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</si>
  <si>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</si>
  <si>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</si>
  <si>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</si>
  <si>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</si>
  <si>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</si>
  <si>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</si>
  <si>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</si>
  <si>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</si>
  <si>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</si>
  <si>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</si>
  <si>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</si>
  <si>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</si>
  <si>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</si>
  <si>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</si>
  <si>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</si>
  <si>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</si>
  <si>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</si>
  <si>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</si>
  <si>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</si>
  <si>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</si>
  <si>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</si>
  <si>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</si>
  <si>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</si>
  <si>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</si>
  <si>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от 25.12.2018г.</t>
  </si>
  <si>
    <t>03100P5200</t>
  </si>
  <si>
    <t>МП"Доступная среда для инвалидов Михайловского муницпального района"</t>
  </si>
  <si>
    <t xml:space="preserve">Строительство Дома культуры в с. Первомайском </t>
  </si>
  <si>
    <t>16100L5050</t>
  </si>
  <si>
    <t>0320093140</t>
  </si>
  <si>
    <t xml:space="preserve">Михайловского муниципального 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</si>
  <si>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</si>
  <si>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</si>
  <si>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</si>
  <si>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</si>
  <si>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</si>
  <si>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</si>
  <si>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</si>
  <si>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</si>
  <si>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99900M0820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</si>
  <si>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</si>
  <si>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</si>
  <si>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</si>
  <si>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</si>
  <si>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</si>
  <si>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</si>
  <si>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</si>
  <si>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</si>
  <si>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</si>
  <si>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</si>
  <si>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</si>
  <si>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</si>
  <si>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</si>
  <si>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</si>
  <si>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</si>
  <si>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</si>
  <si>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</si>
  <si>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 xml:space="preserve"> 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</si>
  <si>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</si>
  <si>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</si>
  <si>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</si>
  <si>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</si>
  <si>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</si>
  <si>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</si>
  <si>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0400010600</t>
  </si>
  <si>
    <t>0500010600</t>
  </si>
  <si>
    <t>0600010600</t>
  </si>
  <si>
    <t>0700010600</t>
  </si>
  <si>
    <t>0700010610</t>
  </si>
  <si>
    <t>0800010600</t>
  </si>
  <si>
    <t>0800010630</t>
  </si>
  <si>
    <t>1000010600</t>
  </si>
  <si>
    <t>1100010600</t>
  </si>
  <si>
    <t>1100010610</t>
  </si>
  <si>
    <t>1100010611</t>
  </si>
  <si>
    <t>1100010620</t>
  </si>
  <si>
    <t>1500010600</t>
  </si>
  <si>
    <t>150P592190</t>
  </si>
  <si>
    <t>150P5S2190</t>
  </si>
  <si>
    <t>Расходы на оснащение объектов спортивной инфраструктуры спортивно-технологическим оборудованием</t>
  </si>
  <si>
    <t>Расходы на развитие спортивной инфраструктуры, находящейся в муниципальной собственности за счет краевого бюджета</t>
  </si>
  <si>
    <t>1610010600</t>
  </si>
  <si>
    <t>1630010600</t>
  </si>
  <si>
    <t>1800010600</t>
  </si>
  <si>
    <t>1800010610</t>
  </si>
  <si>
    <t>1900010600</t>
  </si>
  <si>
    <t>1900010610</t>
  </si>
  <si>
    <t>2300010600</t>
  </si>
  <si>
    <t>2300011610</t>
  </si>
  <si>
    <t>2400010600</t>
  </si>
  <si>
    <t>2600010600</t>
  </si>
  <si>
    <t>9990010710</t>
  </si>
  <si>
    <t>9990010680</t>
  </si>
  <si>
    <t>9990010660</t>
  </si>
  <si>
    <t>9990010650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</si>
  <si>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</si>
  <si>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</si>
  <si>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</si>
  <si>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0330093140</t>
  </si>
  <si>
    <t>1200010600</t>
  </si>
  <si>
    <t>1300010600</t>
  </si>
  <si>
    <t>9990007100</t>
  </si>
  <si>
    <t>Приложение 5 к решению Думы</t>
  </si>
  <si>
    <t>Мероприятия учреждений по развитию дошкольного образования</t>
  </si>
  <si>
    <t>0320021691</t>
  </si>
  <si>
    <t>Мероприятия учреждений по развитию общего образования</t>
  </si>
  <si>
    <t>0310021691</t>
  </si>
  <si>
    <t>Мероприятия учреждений по развитию дополнительного образования</t>
  </si>
  <si>
    <t>0330021691</t>
  </si>
  <si>
    <t>0600011610</t>
  </si>
  <si>
    <t>района № 449 от 19.12.2019г.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</si>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</sst>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sz val="8"/>
      <name val="Tahoma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9" fillId="0" borderId="1">
      <alignment horizontal="right" vertical="top" shrinkToFit="1"/>
      <protection/>
    </xf>
    <xf numFmtId="4" fontId="40" fillId="20" borderId="1">
      <alignment horizontal="right" vertical="top" shrinkToFit="1"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2" applyNumberFormat="0" applyAlignment="0" applyProtection="0"/>
    <xf numFmtId="0" fontId="42" fillId="28" borderId="3" applyNumberFormat="0" applyAlignment="0" applyProtection="0"/>
    <xf numFmtId="0" fontId="43" fillId="28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4" fontId="11" fillId="34" borderId="18" xfId="0" applyNumberFormat="1" applyFont="1" applyFill="1" applyBorder="1" applyAlignment="1">
      <alignment horizontal="center" vertical="center" wrapText="1"/>
    </xf>
    <xf numFmtId="176" fontId="2" fillId="35" borderId="16" xfId="0" applyNumberFormat="1" applyFont="1" applyFill="1" applyBorder="1" applyAlignment="1">
      <alignment horizontal="center" vertical="center" wrapText="1"/>
    </xf>
    <xf numFmtId="176" fontId="5" fillId="37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11" fillId="37" borderId="11" xfId="0" applyNumberFormat="1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43" fontId="1" fillId="0" borderId="0" xfId="62" applyFont="1" applyAlignment="1">
      <alignment/>
    </xf>
    <xf numFmtId="182" fontId="1" fillId="0" borderId="0" xfId="0" applyNumberFormat="1" applyFont="1" applyAlignment="1">
      <alignment/>
    </xf>
    <xf numFmtId="0" fontId="3" fillId="34" borderId="15" xfId="0" applyFont="1" applyFill="1" applyBorder="1" applyAlignment="1">
      <alignment wrapText="1"/>
    </xf>
    <xf numFmtId="177" fontId="4" fillId="34" borderId="11" xfId="0" applyNumberFormat="1" applyFont="1" applyFill="1" applyBorder="1" applyAlignment="1">
      <alignment horizontal="center" vertical="center" wrapText="1"/>
    </xf>
    <xf numFmtId="43" fontId="4" fillId="41" borderId="11" xfId="62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 shrinkToFit="1"/>
    </xf>
    <xf numFmtId="0" fontId="2" fillId="40" borderId="11" xfId="0" applyFont="1" applyFill="1" applyBorder="1" applyAlignment="1">
      <alignment vertical="top" wrapText="1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4" fillId="34" borderId="15" xfId="0" applyNumberFormat="1" applyFont="1" applyFill="1" applyBorder="1" applyAlignment="1">
      <alignment horizontal="center" vertical="center" wrapText="1"/>
    </xf>
    <xf numFmtId="177" fontId="4" fillId="34" borderId="19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177" fontId="6" fillId="38" borderId="11" xfId="0" applyNumberFormat="1" applyFont="1" applyFill="1" applyBorder="1" applyAlignment="1">
      <alignment horizontal="center" vertical="center" shrinkToFit="1"/>
    </xf>
    <xf numFmtId="177" fontId="4" fillId="40" borderId="15" xfId="0" applyNumberFormat="1" applyFont="1" applyFill="1" applyBorder="1" applyAlignment="1">
      <alignment horizontal="center" vertical="center" wrapText="1"/>
    </xf>
    <xf numFmtId="177" fontId="4" fillId="40" borderId="19" xfId="0" applyNumberFormat="1" applyFont="1" applyFill="1" applyBorder="1" applyAlignment="1">
      <alignment horizontal="center" vertical="center" wrapText="1"/>
    </xf>
    <xf numFmtId="177" fontId="3" fillId="40" borderId="20" xfId="0" applyNumberFormat="1" applyFont="1" applyFill="1" applyBorder="1" applyAlignment="1">
      <alignment horizontal="center" vertical="center" wrapText="1"/>
    </xf>
    <xf numFmtId="177" fontId="3" fillId="40" borderId="21" xfId="0" applyNumberFormat="1" applyFont="1" applyFill="1" applyBorder="1" applyAlignment="1">
      <alignment horizontal="center" vertical="center" wrapText="1"/>
    </xf>
    <xf numFmtId="177" fontId="11" fillId="34" borderId="22" xfId="0" applyNumberFormat="1" applyFont="1" applyFill="1" applyBorder="1" applyAlignment="1">
      <alignment horizontal="center" vertical="center" wrapText="1"/>
    </xf>
    <xf numFmtId="177" fontId="11" fillId="34" borderId="23" xfId="0" applyNumberFormat="1" applyFont="1" applyFill="1" applyBorder="1" applyAlignment="1">
      <alignment horizontal="center" vertical="center" wrapText="1"/>
    </xf>
    <xf numFmtId="177" fontId="11" fillId="34" borderId="24" xfId="0" applyNumberFormat="1" applyFont="1" applyFill="1" applyBorder="1" applyAlignment="1">
      <alignment horizontal="center" vertical="center" wrapText="1"/>
    </xf>
    <xf numFmtId="177" fontId="11" fillId="34" borderId="18" xfId="0" applyNumberFormat="1" applyFont="1" applyFill="1" applyBorder="1" applyAlignment="1">
      <alignment horizontal="center" vertical="center" wrapText="1"/>
    </xf>
    <xf numFmtId="177" fontId="8" fillId="36" borderId="25" xfId="0" applyNumberFormat="1" applyFont="1" applyFill="1" applyBorder="1" applyAlignment="1">
      <alignment horizontal="center" vertical="center" shrinkToFit="1"/>
    </xf>
    <xf numFmtId="177" fontId="8" fillId="36" borderId="26" xfId="0" applyNumberFormat="1" applyFont="1" applyFill="1" applyBorder="1" applyAlignment="1">
      <alignment horizontal="center" vertical="center" shrinkToFit="1"/>
    </xf>
    <xf numFmtId="177" fontId="8" fillId="36" borderId="13" xfId="0" applyNumberFormat="1" applyFont="1" applyFill="1" applyBorder="1" applyAlignment="1">
      <alignment horizontal="center" vertical="center" shrinkToFit="1"/>
    </xf>
    <xf numFmtId="177" fontId="2" fillId="36" borderId="25" xfId="0" applyNumberFormat="1" applyFont="1" applyFill="1" applyBorder="1" applyAlignment="1">
      <alignment horizontal="center" vertical="center" shrinkToFit="1"/>
    </xf>
    <xf numFmtId="177" fontId="2" fillId="36" borderId="26" xfId="0" applyNumberFormat="1" applyFont="1" applyFill="1" applyBorder="1" applyAlignment="1">
      <alignment horizontal="center" vertical="center" shrinkToFit="1"/>
    </xf>
    <xf numFmtId="177" fontId="2" fillId="36" borderId="13" xfId="0" applyNumberFormat="1" applyFont="1" applyFill="1" applyBorder="1" applyAlignment="1">
      <alignment horizontal="center" vertical="center" wrapText="1" shrinkToFit="1"/>
    </xf>
    <xf numFmtId="177" fontId="2" fillId="35" borderId="16" xfId="0" applyNumberFormat="1" applyFont="1" applyFill="1" applyBorder="1" applyAlignment="1">
      <alignment horizontal="center" vertical="center" shrinkToFit="1"/>
    </xf>
    <xf numFmtId="177" fontId="2" fillId="35" borderId="13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wrapText="1"/>
    </xf>
    <xf numFmtId="177" fontId="2" fillId="35" borderId="12" xfId="0" applyNumberFormat="1" applyFont="1" applyFill="1" applyBorder="1" applyAlignment="1">
      <alignment horizontal="center" vertical="center" shrinkToFit="1"/>
    </xf>
    <xf numFmtId="177" fontId="2" fillId="35" borderId="27" xfId="0" applyNumberFormat="1" applyFont="1" applyFill="1" applyBorder="1" applyAlignment="1">
      <alignment horizontal="center" vertical="center" wrapText="1"/>
    </xf>
    <xf numFmtId="177" fontId="8" fillId="36" borderId="13" xfId="0" applyNumberFormat="1" applyFont="1" applyFill="1" applyBorder="1" applyAlignment="1">
      <alignment horizontal="center" vertical="center" wrapText="1" shrinkToFit="1"/>
    </xf>
    <xf numFmtId="177" fontId="8" fillId="36" borderId="16" xfId="0" applyNumberFormat="1" applyFont="1" applyFill="1" applyBorder="1" applyAlignment="1">
      <alignment horizontal="center" vertical="center" shrinkToFit="1"/>
    </xf>
    <xf numFmtId="177" fontId="8" fillId="36" borderId="16" xfId="0" applyNumberFormat="1" applyFont="1" applyFill="1" applyBorder="1" applyAlignment="1">
      <alignment horizontal="center" vertical="center" wrapText="1" shrinkToFit="1"/>
    </xf>
    <xf numFmtId="177" fontId="2" fillId="40" borderId="16" xfId="0" applyNumberFormat="1" applyFont="1" applyFill="1" applyBorder="1" applyAlignment="1">
      <alignment horizontal="center" vertical="center" shrinkToFit="1"/>
    </xf>
    <xf numFmtId="177" fontId="2" fillId="40" borderId="13" xfId="0" applyNumberFormat="1" applyFont="1" applyFill="1" applyBorder="1" applyAlignment="1">
      <alignment horizontal="center" vertical="center" shrinkToFit="1"/>
    </xf>
    <xf numFmtId="177" fontId="2" fillId="40" borderId="16" xfId="0" applyNumberFormat="1" applyFont="1" applyFill="1" applyBorder="1" applyAlignment="1">
      <alignment horizontal="center" vertical="center" wrapText="1"/>
    </xf>
    <xf numFmtId="177" fontId="11" fillId="40" borderId="18" xfId="0" applyNumberFormat="1" applyFont="1" applyFill="1" applyBorder="1" applyAlignment="1">
      <alignment horizontal="center" vertical="center" wrapText="1"/>
    </xf>
    <xf numFmtId="177" fontId="2" fillId="40" borderId="25" xfId="0" applyNumberFormat="1" applyFont="1" applyFill="1" applyBorder="1" applyAlignment="1">
      <alignment horizontal="center" vertical="center" shrinkToFit="1"/>
    </xf>
    <xf numFmtId="177" fontId="2" fillId="40" borderId="26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wrapText="1" shrinkToFit="1"/>
    </xf>
    <xf numFmtId="177" fontId="2" fillId="39" borderId="16" xfId="0" applyNumberFormat="1" applyFont="1" applyFill="1" applyBorder="1" applyAlignment="1">
      <alignment horizontal="center" vertical="center" shrinkToFit="1"/>
    </xf>
    <xf numFmtId="177" fontId="2" fillId="39" borderId="13" xfId="0" applyNumberFormat="1" applyFont="1" applyFill="1" applyBorder="1" applyAlignment="1">
      <alignment horizontal="center" vertical="center" shrinkToFit="1"/>
    </xf>
    <xf numFmtId="177" fontId="5" fillId="42" borderId="25" xfId="0" applyNumberFormat="1" applyFont="1" applyFill="1" applyBorder="1" applyAlignment="1">
      <alignment horizontal="center" vertical="center" shrinkToFit="1"/>
    </xf>
    <xf numFmtId="177" fontId="5" fillId="42" borderId="26" xfId="0" applyNumberFormat="1" applyFont="1" applyFill="1" applyBorder="1" applyAlignment="1">
      <alignment horizontal="center" vertical="center" shrinkToFit="1"/>
    </xf>
    <xf numFmtId="177" fontId="5" fillId="42" borderId="13" xfId="0" applyNumberFormat="1" applyFont="1" applyFill="1" applyBorder="1" applyAlignment="1">
      <alignment horizontal="center" vertical="center" wrapText="1" shrinkToFit="1"/>
    </xf>
    <xf numFmtId="177" fontId="2" fillId="35" borderId="25" xfId="0" applyNumberFormat="1" applyFont="1" applyFill="1" applyBorder="1" applyAlignment="1">
      <alignment horizontal="center" vertical="center" shrinkToFit="1"/>
    </xf>
    <xf numFmtId="177" fontId="2" fillId="35" borderId="26" xfId="0" applyNumberFormat="1" applyFont="1" applyFill="1" applyBorder="1" applyAlignment="1">
      <alignment horizontal="center" vertical="center" shrinkToFit="1"/>
    </xf>
    <xf numFmtId="177" fontId="2" fillId="35" borderId="13" xfId="0" applyNumberFormat="1" applyFont="1" applyFill="1" applyBorder="1" applyAlignment="1">
      <alignment horizontal="center" vertical="center" wrapText="1" shrinkToFit="1"/>
    </xf>
    <xf numFmtId="177" fontId="5" fillId="42" borderId="12" xfId="0" applyNumberFormat="1" applyFont="1" applyFill="1" applyBorder="1" applyAlignment="1">
      <alignment horizontal="center" vertical="center" shrinkToFit="1"/>
    </xf>
    <xf numFmtId="177" fontId="5" fillId="42" borderId="11" xfId="0" applyNumberFormat="1" applyFont="1" applyFill="1" applyBorder="1" applyAlignment="1">
      <alignment horizontal="center" vertical="center" shrinkToFit="1"/>
    </xf>
    <xf numFmtId="177" fontId="5" fillId="42" borderId="13" xfId="0" applyNumberFormat="1" applyFont="1" applyFill="1" applyBorder="1" applyAlignment="1">
      <alignment horizontal="center" vertical="center" shrinkToFit="1"/>
    </xf>
    <xf numFmtId="177" fontId="2" fillId="36" borderId="16" xfId="0" applyNumberFormat="1" applyFont="1" applyFill="1" applyBorder="1" applyAlignment="1">
      <alignment horizontal="center" vertical="center" shrinkToFit="1"/>
    </xf>
    <xf numFmtId="177" fontId="2" fillId="36" borderId="13" xfId="0" applyNumberFormat="1" applyFont="1" applyFill="1" applyBorder="1" applyAlignment="1">
      <alignment horizontal="center" vertical="center" shrinkToFit="1"/>
    </xf>
    <xf numFmtId="177" fontId="2" fillId="36" borderId="16" xfId="0" applyNumberFormat="1" applyFont="1" applyFill="1" applyBorder="1" applyAlignment="1">
      <alignment horizontal="center" vertical="center" wrapText="1" shrinkToFit="1"/>
    </xf>
    <xf numFmtId="177" fontId="5" fillId="42" borderId="16" xfId="0" applyNumberFormat="1" applyFont="1" applyFill="1" applyBorder="1" applyAlignment="1">
      <alignment horizontal="center" vertical="center" shrinkToFit="1"/>
    </xf>
    <xf numFmtId="177" fontId="2" fillId="36" borderId="12" xfId="0" applyNumberFormat="1" applyFont="1" applyFill="1" applyBorder="1" applyAlignment="1">
      <alignment horizontal="center" vertical="center" shrinkToFit="1"/>
    </xf>
    <xf numFmtId="177" fontId="11" fillId="34" borderId="15" xfId="0" applyNumberFormat="1" applyFont="1" applyFill="1" applyBorder="1" applyAlignment="1">
      <alignment horizontal="center" vertical="center" wrapText="1"/>
    </xf>
    <xf numFmtId="177" fontId="11" fillId="34" borderId="19" xfId="0" applyNumberFormat="1" applyFont="1" applyFill="1" applyBorder="1" applyAlignment="1">
      <alignment horizontal="center" vertical="center" wrapText="1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43" fontId="56" fillId="40" borderId="0" xfId="62" applyFont="1" applyFill="1" applyBorder="1" applyAlignment="1" applyProtection="1">
      <alignment horizontal="right" shrinkToFit="1"/>
      <protection/>
    </xf>
    <xf numFmtId="4" fontId="56" fillId="40" borderId="0" xfId="33" applyNumberFormat="1" applyFont="1" applyFill="1" applyBorder="1" applyAlignment="1" applyProtection="1">
      <alignment horizontal="right" shrinkToFit="1"/>
      <protection/>
    </xf>
    <xf numFmtId="4" fontId="57" fillId="40" borderId="0" xfId="34" applyNumberFormat="1" applyFont="1" applyFill="1" applyBorder="1" applyAlignment="1" applyProtection="1">
      <alignment horizontal="right" shrinkToFit="1"/>
      <protection/>
    </xf>
    <xf numFmtId="43" fontId="3" fillId="40" borderId="0" xfId="62" applyFont="1" applyFill="1" applyBorder="1" applyAlignment="1">
      <alignment/>
    </xf>
    <xf numFmtId="43" fontId="3" fillId="40" borderId="0" xfId="62" applyFont="1" applyFill="1" applyBorder="1" applyAlignment="1">
      <alignment/>
    </xf>
    <xf numFmtId="43" fontId="3" fillId="40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6"/>
  <sheetViews>
    <sheetView showGridLines="0" tabSelected="1" zoomScale="110" zoomScaleNormal="110" zoomScalePageLayoutView="0" workbookViewId="0" topLeftCell="A1">
      <selection activeCell="AC9" sqref="AC9"/>
    </sheetView>
  </sheetViews>
  <sheetFormatPr defaultColWidth="9.00390625" defaultRowHeight="12.75" outlineLevelRow="6"/>
  <cols>
    <col min="1" max="1" width="75.25390625" style="2" customWidth="1"/>
    <col min="2" max="2" width="6.125" style="11" customWidth="1"/>
    <col min="3" max="3" width="0" style="2" hidden="1" customWidth="1"/>
    <col min="4" max="4" width="15.125" style="2" customWidth="1"/>
    <col min="5" max="5" width="22.75390625" style="2" customWidth="1"/>
    <col min="6" max="21" width="0" style="2" hidden="1" customWidth="1"/>
    <col min="22" max="22" width="14.875" style="25" hidden="1" customWidth="1"/>
    <col min="23" max="23" width="11.875" style="20" hidden="1" customWidth="1"/>
    <col min="24" max="24" width="20.75390625" style="2" customWidth="1"/>
    <col min="25" max="25" width="17.125" style="2" customWidth="1"/>
    <col min="26" max="26" width="9.125" style="2" customWidth="1"/>
    <col min="27" max="27" width="22.75390625" style="20" customWidth="1"/>
    <col min="28" max="28" width="9.125" style="2" customWidth="1"/>
    <col min="29" max="29" width="23.375" style="157" customWidth="1"/>
    <col min="30" max="16384" width="9.125" style="2" customWidth="1"/>
  </cols>
  <sheetData>
    <row r="1" spans="2:5" ht="15.75">
      <c r="B1" s="164" t="s">
        <v>323</v>
      </c>
      <c r="C1" s="164"/>
      <c r="D1" s="164"/>
      <c r="E1" s="164"/>
    </row>
    <row r="2" spans="2:5" ht="15.75">
      <c r="B2" s="164" t="s">
        <v>251</v>
      </c>
      <c r="C2" s="164"/>
      <c r="D2" s="164"/>
      <c r="E2" s="164"/>
    </row>
    <row r="3" spans="2:5" ht="15.75">
      <c r="B3" s="164" t="s">
        <v>331</v>
      </c>
      <c r="C3" s="164"/>
      <c r="D3" s="164"/>
      <c r="E3" s="164"/>
    </row>
    <row r="4" spans="2:5" ht="15.75">
      <c r="B4" s="87" t="s">
        <v>278</v>
      </c>
      <c r="C4" s="87"/>
      <c r="D4" s="87"/>
      <c r="E4" s="87"/>
    </row>
    <row r="5" spans="2:23" ht="18.75">
      <c r="B5" s="159" t="s">
        <v>183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34"/>
      <c r="W5" s="2"/>
    </row>
    <row r="6" spans="2:23" ht="15" customHeight="1">
      <c r="B6" s="160" t="s">
        <v>70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35"/>
      <c r="W6" s="2"/>
    </row>
    <row r="7" spans="2:23" ht="15.75">
      <c r="B7" s="162" t="s">
        <v>245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20"/>
      <c r="V7" s="2"/>
      <c r="W7" s="2"/>
    </row>
    <row r="8" spans="2:23" ht="15.75">
      <c r="B8" s="2"/>
      <c r="V8" s="2"/>
      <c r="W8" s="2"/>
    </row>
    <row r="9" spans="1:23" ht="30.75" customHeight="1">
      <c r="A9" s="161" t="s">
        <v>26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V9" s="2"/>
      <c r="W9" s="2"/>
    </row>
    <row r="10" spans="1:23" ht="57" customHeight="1">
      <c r="A10" s="158" t="s">
        <v>217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V10" s="2"/>
      <c r="W10" s="2"/>
    </row>
    <row r="11" spans="1:25" ht="16.5" thickBot="1">
      <c r="A11" s="23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W11" s="28" t="s">
        <v>23</v>
      </c>
      <c r="Y11" s="92" t="s">
        <v>68</v>
      </c>
    </row>
    <row r="12" spans="1:29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16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18" t="s">
        <v>4</v>
      </c>
      <c r="V12" s="29" t="s">
        <v>25</v>
      </c>
      <c r="W12" s="21" t="s">
        <v>24</v>
      </c>
      <c r="X12" s="93" t="s">
        <v>332</v>
      </c>
      <c r="Y12" s="94" t="s">
        <v>333</v>
      </c>
      <c r="AA12" s="165"/>
      <c r="AB12" s="166"/>
      <c r="AC12" s="167"/>
    </row>
    <row r="13" spans="1:29" ht="25.5" customHeight="1" thickBot="1">
      <c r="A13" s="48" t="s">
        <v>69</v>
      </c>
      <c r="B13" s="49" t="s">
        <v>2</v>
      </c>
      <c r="C13" s="50"/>
      <c r="D13" s="49" t="s">
        <v>102</v>
      </c>
      <c r="E13" s="98">
        <f>E17+E21+E65+E73+E77+E82+E87+E95+E98+E101+E107+E122+E14+E68+E62+E126+E136+E140+E143+E146</f>
        <v>1013096.1386100001</v>
      </c>
      <c r="F13" s="99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1"/>
      <c r="W13" s="102"/>
      <c r="X13" s="98">
        <f>X17+X21+X65+X73+X77+X82+X87+X95+X98+X101+X107+X122+X14+X68+X62+X126+X136+X140+X143+X146</f>
        <v>972648.397</v>
      </c>
      <c r="Y13" s="95">
        <f>X13/E13*100</f>
        <v>96.00751201504966</v>
      </c>
      <c r="AA13" s="165"/>
      <c r="AB13" s="166"/>
      <c r="AC13" s="167"/>
    </row>
    <row r="14" spans="1:29" ht="33.75" customHeight="1" thickBot="1">
      <c r="A14" s="56" t="s">
        <v>198</v>
      </c>
      <c r="B14" s="57" t="s">
        <v>76</v>
      </c>
      <c r="C14" s="58"/>
      <c r="D14" s="57" t="s">
        <v>103</v>
      </c>
      <c r="E14" s="103">
        <f>E15</f>
        <v>1414.5768</v>
      </c>
      <c r="F14" s="99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1"/>
      <c r="W14" s="102"/>
      <c r="X14" s="103">
        <f>X15</f>
        <v>1414.576</v>
      </c>
      <c r="Y14" s="95">
        <f aca="true" t="shared" si="0" ref="Y14:Y77">X14/E14*100</f>
        <v>99.99994344598328</v>
      </c>
      <c r="AA14" s="165"/>
      <c r="AB14" s="166"/>
      <c r="AC14" s="167"/>
    </row>
    <row r="15" spans="1:29" ht="18" customHeight="1" thickBot="1">
      <c r="A15" s="75" t="s">
        <v>17</v>
      </c>
      <c r="B15" s="59" t="s">
        <v>76</v>
      </c>
      <c r="C15" s="60"/>
      <c r="D15" s="59" t="s">
        <v>103</v>
      </c>
      <c r="E15" s="104">
        <f>E16</f>
        <v>1414.5768</v>
      </c>
      <c r="F15" s="99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1"/>
      <c r="W15" s="102"/>
      <c r="X15" s="104">
        <f>X16</f>
        <v>1414.576</v>
      </c>
      <c r="Y15" s="95">
        <f t="shared" si="0"/>
        <v>99.99994344598328</v>
      </c>
      <c r="AA15" s="165"/>
      <c r="AB15" s="166"/>
      <c r="AC15" s="167"/>
    </row>
    <row r="16" spans="1:29" ht="32.25" customHeight="1" thickBot="1">
      <c r="A16" s="40" t="s">
        <v>197</v>
      </c>
      <c r="B16" s="61" t="s">
        <v>76</v>
      </c>
      <c r="C16" s="62"/>
      <c r="D16" s="61" t="s">
        <v>194</v>
      </c>
      <c r="E16" s="105">
        <v>1414.5768</v>
      </c>
      <c r="F16" s="99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1"/>
      <c r="W16" s="102"/>
      <c r="X16" s="105">
        <v>1414.576</v>
      </c>
      <c r="Y16" s="95">
        <f t="shared" si="0"/>
        <v>99.99994344598328</v>
      </c>
      <c r="AA16" s="168"/>
      <c r="AB16" s="166"/>
      <c r="AC16" s="169"/>
    </row>
    <row r="17" spans="1:29" ht="32.25" thickBot="1">
      <c r="A17" s="10" t="s">
        <v>199</v>
      </c>
      <c r="B17" s="12">
        <v>951</v>
      </c>
      <c r="C17" s="8"/>
      <c r="D17" s="8" t="s">
        <v>105</v>
      </c>
      <c r="E17" s="64">
        <f>E18</f>
        <v>14654.97173</v>
      </c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1"/>
      <c r="W17" s="102"/>
      <c r="X17" s="64">
        <f>X18</f>
        <v>14654.972</v>
      </c>
      <c r="Y17" s="95">
        <f t="shared" si="0"/>
        <v>100.00000184237818</v>
      </c>
      <c r="AA17" s="165"/>
      <c r="AB17" s="166"/>
      <c r="AC17" s="167"/>
    </row>
    <row r="18" spans="1:29" ht="16.5" thickBot="1">
      <c r="A18" s="75" t="s">
        <v>17</v>
      </c>
      <c r="B18" s="76">
        <v>951</v>
      </c>
      <c r="C18" s="77"/>
      <c r="D18" s="76" t="s">
        <v>105</v>
      </c>
      <c r="E18" s="78">
        <f>E19+E20</f>
        <v>14654.97173</v>
      </c>
      <c r="F18" s="9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1"/>
      <c r="W18" s="102"/>
      <c r="X18" s="78">
        <f>X19+X20</f>
        <v>14654.972</v>
      </c>
      <c r="Y18" s="95">
        <f t="shared" si="0"/>
        <v>100.00000184237818</v>
      </c>
      <c r="AA18" s="165"/>
      <c r="AB18" s="166"/>
      <c r="AC18" s="167"/>
    </row>
    <row r="19" spans="1:29" ht="32.25" thickBot="1">
      <c r="A19" s="40" t="s">
        <v>43</v>
      </c>
      <c r="B19" s="37">
        <v>951</v>
      </c>
      <c r="C19" s="39"/>
      <c r="D19" s="38" t="s">
        <v>104</v>
      </c>
      <c r="E19" s="63">
        <v>12956</v>
      </c>
      <c r="F19" s="99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1"/>
      <c r="W19" s="102"/>
      <c r="X19" s="63">
        <v>12956</v>
      </c>
      <c r="Y19" s="95">
        <f t="shared" si="0"/>
        <v>100</v>
      </c>
      <c r="AA19" s="168"/>
      <c r="AB19" s="166"/>
      <c r="AC19" s="170"/>
    </row>
    <row r="20" spans="1:29" ht="18.75">
      <c r="A20" s="40" t="s">
        <v>99</v>
      </c>
      <c r="B20" s="37">
        <v>951</v>
      </c>
      <c r="C20" s="39"/>
      <c r="D20" s="38" t="s">
        <v>104</v>
      </c>
      <c r="E20" s="63">
        <v>1698.97173</v>
      </c>
      <c r="F20" s="99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1"/>
      <c r="W20" s="102"/>
      <c r="X20" s="63">
        <v>1698.972</v>
      </c>
      <c r="Y20" s="95">
        <f t="shared" si="0"/>
        <v>100.00001589196543</v>
      </c>
      <c r="AA20" s="168"/>
      <c r="AB20" s="166"/>
      <c r="AC20" s="170"/>
    </row>
    <row r="21" spans="1:29" ht="15.75">
      <c r="A21" s="10" t="s">
        <v>200</v>
      </c>
      <c r="B21" s="12">
        <v>953</v>
      </c>
      <c r="C21" s="8"/>
      <c r="D21" s="8" t="s">
        <v>108</v>
      </c>
      <c r="E21" s="64">
        <f>E22</f>
        <v>710281.24438</v>
      </c>
      <c r="F21" s="64">
        <f aca="true" t="shared" si="1" ref="F21:W21">F22</f>
        <v>0</v>
      </c>
      <c r="G21" s="64">
        <f t="shared" si="1"/>
        <v>0</v>
      </c>
      <c r="H21" s="64">
        <f t="shared" si="1"/>
        <v>0</v>
      </c>
      <c r="I21" s="64">
        <f t="shared" si="1"/>
        <v>0</v>
      </c>
      <c r="J21" s="64">
        <f t="shared" si="1"/>
        <v>0</v>
      </c>
      <c r="K21" s="64">
        <f t="shared" si="1"/>
        <v>0</v>
      </c>
      <c r="L21" s="64">
        <f t="shared" si="1"/>
        <v>0</v>
      </c>
      <c r="M21" s="64">
        <f t="shared" si="1"/>
        <v>0</v>
      </c>
      <c r="N21" s="64">
        <f t="shared" si="1"/>
        <v>0</v>
      </c>
      <c r="O21" s="64">
        <f t="shared" si="1"/>
        <v>0</v>
      </c>
      <c r="P21" s="64">
        <f t="shared" si="1"/>
        <v>0</v>
      </c>
      <c r="Q21" s="64">
        <f t="shared" si="1"/>
        <v>0</v>
      </c>
      <c r="R21" s="64">
        <f t="shared" si="1"/>
        <v>0</v>
      </c>
      <c r="S21" s="64">
        <f t="shared" si="1"/>
        <v>0</v>
      </c>
      <c r="T21" s="64">
        <f t="shared" si="1"/>
        <v>0</v>
      </c>
      <c r="U21" s="64">
        <f t="shared" si="1"/>
        <v>0</v>
      </c>
      <c r="V21" s="64">
        <f t="shared" si="1"/>
        <v>0</v>
      </c>
      <c r="W21" s="64">
        <f t="shared" si="1"/>
        <v>0</v>
      </c>
      <c r="X21" s="64">
        <f>X22</f>
        <v>698279.219</v>
      </c>
      <c r="Y21" s="95">
        <f t="shared" si="0"/>
        <v>98.31024323463919</v>
      </c>
      <c r="AA21" s="165"/>
      <c r="AB21" s="166"/>
      <c r="AC21" s="167"/>
    </row>
    <row r="22" spans="1:29" ht="26.25" thickBot="1">
      <c r="A22" s="75" t="s">
        <v>19</v>
      </c>
      <c r="B22" s="76" t="s">
        <v>18</v>
      </c>
      <c r="C22" s="77"/>
      <c r="D22" s="76" t="s">
        <v>102</v>
      </c>
      <c r="E22" s="78">
        <f>E23+E31+E45+E56+E59+E52</f>
        <v>710281.24438</v>
      </c>
      <c r="F22" s="78">
        <f aca="true" t="shared" si="2" ref="F22:W22">F23+F31+F45+F56+F59</f>
        <v>0</v>
      </c>
      <c r="G22" s="78">
        <f t="shared" si="2"/>
        <v>0</v>
      </c>
      <c r="H22" s="78">
        <f t="shared" si="2"/>
        <v>0</v>
      </c>
      <c r="I22" s="78">
        <f t="shared" si="2"/>
        <v>0</v>
      </c>
      <c r="J22" s="78">
        <f t="shared" si="2"/>
        <v>0</v>
      </c>
      <c r="K22" s="78">
        <f t="shared" si="2"/>
        <v>0</v>
      </c>
      <c r="L22" s="78">
        <f t="shared" si="2"/>
        <v>0</v>
      </c>
      <c r="M22" s="78">
        <f t="shared" si="2"/>
        <v>0</v>
      </c>
      <c r="N22" s="78">
        <f t="shared" si="2"/>
        <v>0</v>
      </c>
      <c r="O22" s="78">
        <f t="shared" si="2"/>
        <v>0</v>
      </c>
      <c r="P22" s="78">
        <f t="shared" si="2"/>
        <v>0</v>
      </c>
      <c r="Q22" s="78">
        <f t="shared" si="2"/>
        <v>0</v>
      </c>
      <c r="R22" s="78">
        <f t="shared" si="2"/>
        <v>0</v>
      </c>
      <c r="S22" s="78">
        <f t="shared" si="2"/>
        <v>0</v>
      </c>
      <c r="T22" s="78">
        <f t="shared" si="2"/>
        <v>0</v>
      </c>
      <c r="U22" s="78">
        <f t="shared" si="2"/>
        <v>0</v>
      </c>
      <c r="V22" s="78">
        <f t="shared" si="2"/>
        <v>0</v>
      </c>
      <c r="W22" s="78">
        <f t="shared" si="2"/>
        <v>0</v>
      </c>
      <c r="X22" s="78">
        <f>X23+X31+X45+X56+X59+X52</f>
        <v>698279.219</v>
      </c>
      <c r="Y22" s="95">
        <f t="shared" si="0"/>
        <v>98.31024323463919</v>
      </c>
      <c r="AA22" s="165"/>
      <c r="AB22" s="166"/>
      <c r="AC22" s="167"/>
    </row>
    <row r="23" spans="1:29" ht="19.5" customHeight="1" thickBot="1">
      <c r="A23" s="44" t="s">
        <v>58</v>
      </c>
      <c r="B23" s="14">
        <v>953</v>
      </c>
      <c r="C23" s="6"/>
      <c r="D23" s="6" t="s">
        <v>106</v>
      </c>
      <c r="E23" s="66">
        <f>E24+E27+E25+E29+E28+E30+E26</f>
        <v>145268.92279</v>
      </c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  <c r="W23" s="102"/>
      <c r="X23" s="66">
        <f>X24+X27+X25+X29+X28+X30+X26</f>
        <v>143906.81500000003</v>
      </c>
      <c r="Y23" s="95">
        <f t="shared" si="0"/>
        <v>99.06235431237482</v>
      </c>
      <c r="AA23" s="165"/>
      <c r="AB23" s="166"/>
      <c r="AC23" s="167"/>
    </row>
    <row r="24" spans="1:29" ht="32.25" thickBot="1">
      <c r="A24" s="36" t="s">
        <v>43</v>
      </c>
      <c r="B24" s="37">
        <v>953</v>
      </c>
      <c r="C24" s="38"/>
      <c r="D24" s="38" t="s">
        <v>107</v>
      </c>
      <c r="E24" s="63">
        <f>46210+1000</f>
        <v>47210</v>
      </c>
      <c r="F24" s="99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1"/>
      <c r="W24" s="102"/>
      <c r="X24" s="63">
        <v>47210</v>
      </c>
      <c r="Y24" s="95">
        <f t="shared" si="0"/>
        <v>100</v>
      </c>
      <c r="AA24" s="168"/>
      <c r="AB24" s="166"/>
      <c r="AC24" s="170"/>
    </row>
    <row r="25" spans="1:29" ht="32.25" thickBot="1">
      <c r="A25" s="40" t="s">
        <v>73</v>
      </c>
      <c r="B25" s="37">
        <v>953</v>
      </c>
      <c r="C25" s="38"/>
      <c r="D25" s="38" t="s">
        <v>109</v>
      </c>
      <c r="E25" s="63">
        <v>9237.03086</v>
      </c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  <c r="W25" s="102"/>
      <c r="X25" s="63">
        <v>8267.779</v>
      </c>
      <c r="Y25" s="95">
        <f t="shared" si="0"/>
        <v>89.5068894465077</v>
      </c>
      <c r="AA25" s="168"/>
      <c r="AB25" s="166"/>
      <c r="AC25" s="170"/>
    </row>
    <row r="26" spans="1:29" ht="16.5" thickBot="1">
      <c r="A26" s="40" t="s">
        <v>324</v>
      </c>
      <c r="B26" s="37">
        <v>953</v>
      </c>
      <c r="C26" s="38"/>
      <c r="D26" s="38" t="s">
        <v>325</v>
      </c>
      <c r="E26" s="63">
        <v>30</v>
      </c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  <c r="W26" s="102"/>
      <c r="X26" s="63">
        <v>30</v>
      </c>
      <c r="Y26" s="95">
        <f t="shared" si="0"/>
        <v>100</v>
      </c>
      <c r="AA26" s="168"/>
      <c r="AB26" s="166"/>
      <c r="AC26" s="170"/>
    </row>
    <row r="27" spans="1:29" ht="51" customHeight="1" thickBot="1">
      <c r="A27" s="40" t="s">
        <v>59</v>
      </c>
      <c r="B27" s="37">
        <v>953</v>
      </c>
      <c r="C27" s="38"/>
      <c r="D27" s="38" t="s">
        <v>110</v>
      </c>
      <c r="E27" s="63">
        <v>86703</v>
      </c>
      <c r="F27" s="99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102"/>
      <c r="X27" s="63">
        <v>86703</v>
      </c>
      <c r="Y27" s="95">
        <f t="shared" si="0"/>
        <v>100</v>
      </c>
      <c r="AA27" s="168"/>
      <c r="AB27" s="166"/>
      <c r="AC27" s="170"/>
    </row>
    <row r="28" spans="1:29" ht="51" customHeight="1" thickBot="1">
      <c r="A28" s="46" t="s">
        <v>218</v>
      </c>
      <c r="B28" s="47">
        <v>953</v>
      </c>
      <c r="C28" s="38"/>
      <c r="D28" s="38" t="s">
        <v>250</v>
      </c>
      <c r="E28" s="63">
        <v>600</v>
      </c>
      <c r="F28" s="99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1"/>
      <c r="W28" s="102"/>
      <c r="X28" s="63">
        <v>523.043</v>
      </c>
      <c r="Y28" s="95">
        <f t="shared" si="0"/>
        <v>87.17383333333333</v>
      </c>
      <c r="AA28" s="168"/>
      <c r="AB28" s="166"/>
      <c r="AC28" s="170"/>
    </row>
    <row r="29" spans="1:29" ht="51" customHeight="1" thickBot="1">
      <c r="A29" s="40" t="s">
        <v>229</v>
      </c>
      <c r="B29" s="37">
        <v>953</v>
      </c>
      <c r="C29" s="38"/>
      <c r="D29" s="38" t="s">
        <v>230</v>
      </c>
      <c r="E29" s="63">
        <v>1453.70214</v>
      </c>
      <c r="F29" s="99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1"/>
      <c r="W29" s="102"/>
      <c r="X29" s="63">
        <v>1137.803</v>
      </c>
      <c r="Y29" s="95">
        <f t="shared" si="0"/>
        <v>78.26933514729502</v>
      </c>
      <c r="AA29" s="168"/>
      <c r="AB29" s="166"/>
      <c r="AC29" s="170"/>
    </row>
    <row r="30" spans="1:29" ht="51" customHeight="1" thickBot="1">
      <c r="A30" s="40" t="s">
        <v>253</v>
      </c>
      <c r="B30" s="37">
        <v>953</v>
      </c>
      <c r="C30" s="38"/>
      <c r="D30" s="38" t="s">
        <v>252</v>
      </c>
      <c r="E30" s="63">
        <v>35.18979</v>
      </c>
      <c r="F30" s="99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1"/>
      <c r="W30" s="102"/>
      <c r="X30" s="63">
        <v>35.19</v>
      </c>
      <c r="Y30" s="95">
        <f t="shared" si="0"/>
        <v>100.00059676400454</v>
      </c>
      <c r="AA30" s="168"/>
      <c r="AB30" s="166"/>
      <c r="AC30" s="170"/>
    </row>
    <row r="31" spans="1:29" ht="23.25" customHeight="1" thickBot="1">
      <c r="A31" s="45" t="s">
        <v>60</v>
      </c>
      <c r="B31" s="43">
        <v>953</v>
      </c>
      <c r="C31" s="6"/>
      <c r="D31" s="6" t="s">
        <v>111</v>
      </c>
      <c r="E31" s="66">
        <f>E32+E35+E38+E39+E33+E36+E37+E40+E42+E43+E44+E41+E34</f>
        <v>513236.11859</v>
      </c>
      <c r="F31" s="99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102"/>
      <c r="X31" s="66">
        <f>X32+X35+X38+X39+X33+X36+X37+X40+X42+X43+X44+X41+X34</f>
        <v>502895.651</v>
      </c>
      <c r="Y31" s="95">
        <f t="shared" si="0"/>
        <v>97.98524164308465</v>
      </c>
      <c r="AA31" s="165"/>
      <c r="AB31" s="166"/>
      <c r="AC31" s="167"/>
    </row>
    <row r="32" spans="1:29" ht="32.25" thickBot="1">
      <c r="A32" s="36" t="s">
        <v>43</v>
      </c>
      <c r="B32" s="37">
        <v>953</v>
      </c>
      <c r="C32" s="38"/>
      <c r="D32" s="38" t="s">
        <v>112</v>
      </c>
      <c r="E32" s="63">
        <f>103940+3500</f>
        <v>107440</v>
      </c>
      <c r="F32" s="99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1"/>
      <c r="W32" s="102"/>
      <c r="X32" s="63">
        <v>107440</v>
      </c>
      <c r="Y32" s="95">
        <f t="shared" si="0"/>
        <v>100</v>
      </c>
      <c r="AA32" s="168"/>
      <c r="AB32" s="166"/>
      <c r="AC32" s="170"/>
    </row>
    <row r="33" spans="1:29" ht="32.25" thickBot="1">
      <c r="A33" s="40" t="s">
        <v>80</v>
      </c>
      <c r="B33" s="37">
        <v>953</v>
      </c>
      <c r="C33" s="38"/>
      <c r="D33" s="38" t="s">
        <v>113</v>
      </c>
      <c r="E33" s="63">
        <v>60648.24579</v>
      </c>
      <c r="F33" s="99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102"/>
      <c r="X33" s="63">
        <v>60535.831</v>
      </c>
      <c r="Y33" s="95">
        <f t="shared" si="0"/>
        <v>99.81464461414227</v>
      </c>
      <c r="AA33" s="168"/>
      <c r="AB33" s="166"/>
      <c r="AC33" s="170"/>
    </row>
    <row r="34" spans="1:29" ht="16.5" thickBot="1">
      <c r="A34" s="40" t="s">
        <v>326</v>
      </c>
      <c r="B34" s="37">
        <v>953</v>
      </c>
      <c r="C34" s="38"/>
      <c r="D34" s="38" t="s">
        <v>327</v>
      </c>
      <c r="E34" s="63">
        <v>75</v>
      </c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1"/>
      <c r="W34" s="102"/>
      <c r="X34" s="63">
        <v>75</v>
      </c>
      <c r="Y34" s="95">
        <f t="shared" si="0"/>
        <v>100</v>
      </c>
      <c r="AA34" s="168"/>
      <c r="AB34" s="166"/>
      <c r="AC34" s="170"/>
    </row>
    <row r="35" spans="1:29" ht="48" customHeight="1" thickBot="1">
      <c r="A35" s="46" t="s">
        <v>61</v>
      </c>
      <c r="B35" s="47">
        <v>953</v>
      </c>
      <c r="C35" s="38"/>
      <c r="D35" s="38" t="s">
        <v>114</v>
      </c>
      <c r="E35" s="63">
        <v>291581</v>
      </c>
      <c r="F35" s="99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1"/>
      <c r="W35" s="102"/>
      <c r="X35" s="63">
        <v>294925.972</v>
      </c>
      <c r="Y35" s="95">
        <f t="shared" si="0"/>
        <v>101.14718448732943</v>
      </c>
      <c r="AA35" s="168"/>
      <c r="AB35" s="166"/>
      <c r="AC35" s="170"/>
    </row>
    <row r="36" spans="1:29" ht="48" customHeight="1" thickBot="1">
      <c r="A36" s="46" t="s">
        <v>218</v>
      </c>
      <c r="B36" s="47">
        <v>953</v>
      </c>
      <c r="C36" s="38"/>
      <c r="D36" s="38" t="s">
        <v>219</v>
      </c>
      <c r="E36" s="63">
        <v>2200</v>
      </c>
      <c r="F36" s="99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1"/>
      <c r="W36" s="102"/>
      <c r="X36" s="63">
        <v>2933.931</v>
      </c>
      <c r="Y36" s="95">
        <f t="shared" si="0"/>
        <v>133.3605</v>
      </c>
      <c r="AA36" s="168"/>
      <c r="AB36" s="166"/>
      <c r="AC36" s="170"/>
    </row>
    <row r="37" spans="1:29" ht="48" customHeight="1" thickBot="1">
      <c r="A37" s="46" t="s">
        <v>220</v>
      </c>
      <c r="B37" s="47">
        <v>953</v>
      </c>
      <c r="C37" s="38"/>
      <c r="D37" s="38" t="s">
        <v>221</v>
      </c>
      <c r="E37" s="63">
        <v>17985.202</v>
      </c>
      <c r="F37" s="99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1"/>
      <c r="W37" s="102"/>
      <c r="X37" s="63">
        <v>16107.752</v>
      </c>
      <c r="Y37" s="95">
        <f t="shared" si="0"/>
        <v>89.56114031969172</v>
      </c>
      <c r="AA37" s="168"/>
      <c r="AB37" s="166"/>
      <c r="AC37" s="170"/>
    </row>
    <row r="38" spans="1:29" ht="33" customHeight="1" thickBot="1">
      <c r="A38" s="36" t="s">
        <v>64</v>
      </c>
      <c r="B38" s="37">
        <v>953</v>
      </c>
      <c r="C38" s="38"/>
      <c r="D38" s="38" t="s">
        <v>115</v>
      </c>
      <c r="E38" s="63">
        <v>1037.58979</v>
      </c>
      <c r="F38" s="99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1"/>
      <c r="W38" s="102"/>
      <c r="X38" s="63">
        <v>1037.59</v>
      </c>
      <c r="Y38" s="95">
        <f t="shared" si="0"/>
        <v>100.00002023921226</v>
      </c>
      <c r="AA38" s="168"/>
      <c r="AB38" s="166"/>
      <c r="AC38" s="170"/>
    </row>
    <row r="39" spans="1:29" ht="20.25" customHeight="1" thickBot="1">
      <c r="A39" s="40" t="s">
        <v>65</v>
      </c>
      <c r="B39" s="37">
        <v>953</v>
      </c>
      <c r="C39" s="38"/>
      <c r="D39" s="38" t="s">
        <v>116</v>
      </c>
      <c r="E39" s="63">
        <v>3498.342</v>
      </c>
      <c r="F39" s="99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1"/>
      <c r="W39" s="102"/>
      <c r="X39" s="63">
        <v>3498.342</v>
      </c>
      <c r="Y39" s="95">
        <f t="shared" si="0"/>
        <v>100</v>
      </c>
      <c r="AA39" s="168"/>
      <c r="AB39" s="166"/>
      <c r="AC39" s="170"/>
    </row>
    <row r="40" spans="1:29" ht="40.5" customHeight="1" thickBot="1">
      <c r="A40" s="40" t="s">
        <v>226</v>
      </c>
      <c r="B40" s="37">
        <v>953</v>
      </c>
      <c r="C40" s="38"/>
      <c r="D40" s="38" t="s">
        <v>246</v>
      </c>
      <c r="E40" s="63">
        <v>7936</v>
      </c>
      <c r="F40" s="99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1"/>
      <c r="W40" s="102"/>
      <c r="X40" s="63">
        <v>0</v>
      </c>
      <c r="Y40" s="95">
        <f t="shared" si="0"/>
        <v>0</v>
      </c>
      <c r="AA40" s="165"/>
      <c r="AB40" s="166"/>
      <c r="AC40" s="167"/>
    </row>
    <row r="41" spans="1:29" ht="40.5" customHeight="1" thickBot="1">
      <c r="A41" s="40" t="s">
        <v>261</v>
      </c>
      <c r="B41" s="37">
        <v>953</v>
      </c>
      <c r="C41" s="38"/>
      <c r="D41" s="38" t="s">
        <v>262</v>
      </c>
      <c r="E41" s="63">
        <v>0</v>
      </c>
      <c r="F41" s="99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1"/>
      <c r="W41" s="102"/>
      <c r="X41" s="63">
        <v>0</v>
      </c>
      <c r="Y41" s="95">
        <v>0</v>
      </c>
      <c r="AA41" s="165"/>
      <c r="AB41" s="166"/>
      <c r="AC41" s="167"/>
    </row>
    <row r="42" spans="1:29" ht="51.75" customHeight="1" thickBot="1">
      <c r="A42" s="40" t="s">
        <v>227</v>
      </c>
      <c r="B42" s="37">
        <v>953</v>
      </c>
      <c r="C42" s="38"/>
      <c r="D42" s="38" t="s">
        <v>279</v>
      </c>
      <c r="E42" s="63">
        <v>3373.68994</v>
      </c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1"/>
      <c r="W42" s="102"/>
      <c r="X42" s="63">
        <v>3373.69</v>
      </c>
      <c r="Y42" s="95">
        <f t="shared" si="0"/>
        <v>100.0000017784681</v>
      </c>
      <c r="AA42" s="168"/>
      <c r="AB42" s="166"/>
      <c r="AC42" s="170"/>
    </row>
    <row r="43" spans="1:29" ht="42" customHeight="1" thickBot="1">
      <c r="A43" s="40" t="s">
        <v>228</v>
      </c>
      <c r="B43" s="37">
        <v>953</v>
      </c>
      <c r="C43" s="38"/>
      <c r="D43" s="38" t="s">
        <v>225</v>
      </c>
      <c r="E43" s="63">
        <v>16562.847</v>
      </c>
      <c r="F43" s="99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1"/>
      <c r="W43" s="102"/>
      <c r="X43" s="63">
        <v>12069.341</v>
      </c>
      <c r="Y43" s="95">
        <f t="shared" si="0"/>
        <v>72.86996613565289</v>
      </c>
      <c r="AA43" s="168"/>
      <c r="AB43" s="166"/>
      <c r="AC43" s="170"/>
    </row>
    <row r="44" spans="1:29" ht="42" customHeight="1" thickBot="1">
      <c r="A44" s="40" t="s">
        <v>255</v>
      </c>
      <c r="B44" s="37">
        <v>953</v>
      </c>
      <c r="C44" s="38"/>
      <c r="D44" s="38" t="s">
        <v>254</v>
      </c>
      <c r="E44" s="63">
        <v>898.20207</v>
      </c>
      <c r="F44" s="99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  <c r="W44" s="102"/>
      <c r="X44" s="63">
        <v>898.202</v>
      </c>
      <c r="Y44" s="95">
        <f t="shared" si="0"/>
        <v>99.99999220665345</v>
      </c>
      <c r="AA44" s="168"/>
      <c r="AB44" s="166"/>
      <c r="AC44" s="170"/>
    </row>
    <row r="45" spans="1:29" ht="32.25" thickBot="1">
      <c r="A45" s="44" t="s">
        <v>62</v>
      </c>
      <c r="B45" s="43">
        <v>953</v>
      </c>
      <c r="C45" s="6"/>
      <c r="D45" s="6" t="s">
        <v>117</v>
      </c>
      <c r="E45" s="66">
        <f>E46+E47+E49+E50+E51+E48</f>
        <v>29030.537000000004</v>
      </c>
      <c r="F45" s="99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1"/>
      <c r="W45" s="102"/>
      <c r="X45" s="66">
        <f>X46+X47+X49+X50+X51+X48</f>
        <v>28975.992000000006</v>
      </c>
      <c r="Y45" s="95">
        <f t="shared" si="0"/>
        <v>99.81211163954701</v>
      </c>
      <c r="AA45" s="165"/>
      <c r="AB45" s="166"/>
      <c r="AC45" s="167"/>
    </row>
    <row r="46" spans="1:29" ht="32.25" thickBot="1">
      <c r="A46" s="36" t="s">
        <v>63</v>
      </c>
      <c r="B46" s="37">
        <v>953</v>
      </c>
      <c r="C46" s="38"/>
      <c r="D46" s="38" t="s">
        <v>118</v>
      </c>
      <c r="E46" s="63">
        <v>27513</v>
      </c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1"/>
      <c r="W46" s="102"/>
      <c r="X46" s="63">
        <v>27513</v>
      </c>
      <c r="Y46" s="95">
        <f t="shared" si="0"/>
        <v>100</v>
      </c>
      <c r="AA46" s="168"/>
      <c r="AB46" s="166"/>
      <c r="AC46" s="170"/>
    </row>
    <row r="47" spans="1:29" ht="20.25" customHeight="1" thickBot="1">
      <c r="A47" s="40" t="s">
        <v>162</v>
      </c>
      <c r="B47" s="37">
        <v>953</v>
      </c>
      <c r="C47" s="38"/>
      <c r="D47" s="38" t="s">
        <v>163</v>
      </c>
      <c r="E47" s="63">
        <v>1043.969</v>
      </c>
      <c r="F47" s="99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1"/>
      <c r="W47" s="102"/>
      <c r="X47" s="63">
        <v>1043.969</v>
      </c>
      <c r="Y47" s="95">
        <f t="shared" si="0"/>
        <v>100</v>
      </c>
      <c r="AA47" s="168"/>
      <c r="AB47" s="166"/>
      <c r="AC47" s="170"/>
    </row>
    <row r="48" spans="1:29" ht="20.25" customHeight="1" thickBot="1">
      <c r="A48" s="89" t="s">
        <v>328</v>
      </c>
      <c r="B48" s="37">
        <v>953</v>
      </c>
      <c r="C48" s="38"/>
      <c r="D48" s="38" t="s">
        <v>329</v>
      </c>
      <c r="E48" s="63">
        <v>15</v>
      </c>
      <c r="F48" s="99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1"/>
      <c r="W48" s="102"/>
      <c r="X48" s="63">
        <v>15</v>
      </c>
      <c r="Y48" s="95">
        <f t="shared" si="0"/>
        <v>100</v>
      </c>
      <c r="AA48" s="168"/>
      <c r="AB48" s="166"/>
      <c r="AC48" s="170"/>
    </row>
    <row r="49" spans="1:29" ht="62.25" customHeight="1">
      <c r="A49" s="89" t="s">
        <v>317</v>
      </c>
      <c r="B49" s="37">
        <v>953</v>
      </c>
      <c r="C49" s="38"/>
      <c r="D49" s="38" t="s">
        <v>280</v>
      </c>
      <c r="E49" s="63">
        <v>56.81</v>
      </c>
      <c r="F49" s="99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1"/>
      <c r="W49" s="102"/>
      <c r="X49" s="63">
        <v>56.81</v>
      </c>
      <c r="Y49" s="95">
        <f t="shared" si="0"/>
        <v>100</v>
      </c>
      <c r="AA49" s="168"/>
      <c r="AB49" s="166"/>
      <c r="AC49" s="170"/>
    </row>
    <row r="50" spans="1:29" ht="63.75" customHeight="1">
      <c r="A50" s="89" t="s">
        <v>318</v>
      </c>
      <c r="B50" s="37">
        <v>953</v>
      </c>
      <c r="C50" s="38"/>
      <c r="D50" s="38" t="s">
        <v>316</v>
      </c>
      <c r="E50" s="63">
        <v>1.758</v>
      </c>
      <c r="F50" s="99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6"/>
      <c r="W50" s="106"/>
      <c r="X50" s="63">
        <v>1.758</v>
      </c>
      <c r="Y50" s="95">
        <f t="shared" si="0"/>
        <v>100</v>
      </c>
      <c r="AA50" s="168"/>
      <c r="AB50" s="166"/>
      <c r="AC50" s="170"/>
    </row>
    <row r="51" spans="1:29" ht="48" customHeight="1">
      <c r="A51" s="89" t="s">
        <v>218</v>
      </c>
      <c r="B51" s="37">
        <v>953</v>
      </c>
      <c r="C51" s="38"/>
      <c r="D51" s="38" t="s">
        <v>319</v>
      </c>
      <c r="E51" s="63">
        <v>400</v>
      </c>
      <c r="F51" s="99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6"/>
      <c r="W51" s="106"/>
      <c r="X51" s="63">
        <v>345.455</v>
      </c>
      <c r="Y51" s="95">
        <f t="shared" si="0"/>
        <v>86.36375</v>
      </c>
      <c r="AA51" s="168"/>
      <c r="AB51" s="166"/>
      <c r="AC51" s="170"/>
    </row>
    <row r="52" spans="1:29" ht="20.25" customHeight="1" thickBot="1">
      <c r="A52" s="88" t="s">
        <v>263</v>
      </c>
      <c r="B52" s="43">
        <v>953</v>
      </c>
      <c r="C52" s="6"/>
      <c r="D52" s="6" t="s">
        <v>264</v>
      </c>
      <c r="E52" s="66">
        <f>E53+E54+E55</f>
        <v>1088.25</v>
      </c>
      <c r="F52" s="66">
        <f aca="true" t="shared" si="3" ref="F52:W52">F53+F54+F55</f>
        <v>0</v>
      </c>
      <c r="G52" s="66">
        <f t="shared" si="3"/>
        <v>0</v>
      </c>
      <c r="H52" s="66">
        <f t="shared" si="3"/>
        <v>0</v>
      </c>
      <c r="I52" s="66">
        <f t="shared" si="3"/>
        <v>0</v>
      </c>
      <c r="J52" s="66">
        <f t="shared" si="3"/>
        <v>0</v>
      </c>
      <c r="K52" s="66">
        <f t="shared" si="3"/>
        <v>0</v>
      </c>
      <c r="L52" s="66">
        <f t="shared" si="3"/>
        <v>0</v>
      </c>
      <c r="M52" s="66">
        <f t="shared" si="3"/>
        <v>0</v>
      </c>
      <c r="N52" s="66">
        <f t="shared" si="3"/>
        <v>0</v>
      </c>
      <c r="O52" s="66">
        <f t="shared" si="3"/>
        <v>0</v>
      </c>
      <c r="P52" s="66">
        <f t="shared" si="3"/>
        <v>0</v>
      </c>
      <c r="Q52" s="66">
        <f t="shared" si="3"/>
        <v>0</v>
      </c>
      <c r="R52" s="66">
        <f t="shared" si="3"/>
        <v>0</v>
      </c>
      <c r="S52" s="66">
        <f t="shared" si="3"/>
        <v>0</v>
      </c>
      <c r="T52" s="66">
        <f t="shared" si="3"/>
        <v>0</v>
      </c>
      <c r="U52" s="66">
        <f t="shared" si="3"/>
        <v>0</v>
      </c>
      <c r="V52" s="66">
        <f t="shared" si="3"/>
        <v>0</v>
      </c>
      <c r="W52" s="66">
        <f t="shared" si="3"/>
        <v>0</v>
      </c>
      <c r="X52" s="66">
        <f>X53+X54+X55</f>
        <v>1088.25</v>
      </c>
      <c r="Y52" s="95">
        <f t="shared" si="0"/>
        <v>100</v>
      </c>
      <c r="AA52" s="165"/>
      <c r="AB52" s="166"/>
      <c r="AC52" s="167"/>
    </row>
    <row r="53" spans="1:29" ht="20.25" customHeight="1" thickBot="1">
      <c r="A53" s="89" t="s">
        <v>265</v>
      </c>
      <c r="B53" s="37">
        <v>953</v>
      </c>
      <c r="C53" s="38"/>
      <c r="D53" s="38" t="s">
        <v>267</v>
      </c>
      <c r="E53" s="63">
        <v>379.15</v>
      </c>
      <c r="F53" s="99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1"/>
      <c r="W53" s="102"/>
      <c r="X53" s="63">
        <v>379.15</v>
      </c>
      <c r="Y53" s="95">
        <f t="shared" si="0"/>
        <v>100</v>
      </c>
      <c r="AA53" s="168"/>
      <c r="AB53" s="166"/>
      <c r="AC53" s="170"/>
    </row>
    <row r="54" spans="1:29" ht="20.25" customHeight="1" thickBot="1">
      <c r="A54" s="89" t="s">
        <v>266</v>
      </c>
      <c r="B54" s="37">
        <v>953</v>
      </c>
      <c r="C54" s="38"/>
      <c r="D54" s="38" t="s">
        <v>268</v>
      </c>
      <c r="E54" s="63">
        <v>639.1</v>
      </c>
      <c r="F54" s="99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1"/>
      <c r="W54" s="102"/>
      <c r="X54" s="63">
        <v>639.1</v>
      </c>
      <c r="Y54" s="95">
        <f t="shared" si="0"/>
        <v>100</v>
      </c>
      <c r="AA54" s="168"/>
      <c r="AB54" s="166"/>
      <c r="AC54" s="170"/>
    </row>
    <row r="55" spans="1:29" ht="20.25" customHeight="1" thickBot="1">
      <c r="A55" s="89" t="s">
        <v>281</v>
      </c>
      <c r="B55" s="37">
        <v>953</v>
      </c>
      <c r="C55" s="38"/>
      <c r="D55" s="38" t="s">
        <v>282</v>
      </c>
      <c r="E55" s="63">
        <v>70</v>
      </c>
      <c r="F55" s="99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1"/>
      <c r="W55" s="102"/>
      <c r="X55" s="63">
        <v>70</v>
      </c>
      <c r="Y55" s="95">
        <f t="shared" si="0"/>
        <v>100</v>
      </c>
      <c r="AA55" s="168"/>
      <c r="AB55" s="166"/>
      <c r="AC55" s="170"/>
    </row>
    <row r="56" spans="1:29" ht="32.25" thickBot="1">
      <c r="A56" s="44" t="s">
        <v>66</v>
      </c>
      <c r="B56" s="14">
        <v>953</v>
      </c>
      <c r="C56" s="6"/>
      <c r="D56" s="6" t="s">
        <v>119</v>
      </c>
      <c r="E56" s="66">
        <f>E57+E58</f>
        <v>21657.416</v>
      </c>
      <c r="F56" s="99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1"/>
      <c r="W56" s="102"/>
      <c r="X56" s="66">
        <f>X57+X58</f>
        <v>21412.511</v>
      </c>
      <c r="Y56" s="95">
        <f t="shared" si="0"/>
        <v>98.86918642556432</v>
      </c>
      <c r="AA56" s="165"/>
      <c r="AB56" s="166"/>
      <c r="AC56" s="167"/>
    </row>
    <row r="57" spans="1:29" ht="32.25" thickBot="1">
      <c r="A57" s="36" t="s">
        <v>31</v>
      </c>
      <c r="B57" s="37">
        <v>953</v>
      </c>
      <c r="C57" s="38"/>
      <c r="D57" s="38" t="s">
        <v>120</v>
      </c>
      <c r="E57" s="63">
        <v>21267.7</v>
      </c>
      <c r="F57" s="99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1"/>
      <c r="W57" s="102"/>
      <c r="X57" s="63">
        <v>21072.317</v>
      </c>
      <c r="Y57" s="95">
        <f t="shared" si="0"/>
        <v>99.0813157981352</v>
      </c>
      <c r="AA57" s="171"/>
      <c r="AB57" s="166"/>
      <c r="AC57" s="172"/>
    </row>
    <row r="58" spans="1:29" ht="16.5" thickBot="1">
      <c r="A58" s="36" t="s">
        <v>81</v>
      </c>
      <c r="B58" s="37">
        <v>953</v>
      </c>
      <c r="C58" s="38"/>
      <c r="D58" s="38" t="s">
        <v>121</v>
      </c>
      <c r="E58" s="63">
        <v>389.716</v>
      </c>
      <c r="F58" s="99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1"/>
      <c r="W58" s="102"/>
      <c r="X58" s="63">
        <v>340.194</v>
      </c>
      <c r="Y58" s="95">
        <f t="shared" si="0"/>
        <v>87.2927978322676</v>
      </c>
      <c r="AA58" s="168"/>
      <c r="AB58" s="166"/>
      <c r="AC58" s="170"/>
    </row>
    <row r="59" spans="1:29" ht="16.5" thickBot="1">
      <c r="A59" s="44" t="s">
        <v>170</v>
      </c>
      <c r="B59" s="14">
        <v>953</v>
      </c>
      <c r="C59" s="6"/>
      <c r="D59" s="6" t="s">
        <v>173</v>
      </c>
      <c r="E59" s="66">
        <f>E60+E61</f>
        <v>0</v>
      </c>
      <c r="F59" s="99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1"/>
      <c r="W59" s="102"/>
      <c r="X59" s="66">
        <f>X60+X61</f>
        <v>0</v>
      </c>
      <c r="Y59" s="95">
        <v>0</v>
      </c>
      <c r="AA59" s="165"/>
      <c r="AB59" s="166"/>
      <c r="AC59" s="167"/>
    </row>
    <row r="60" spans="1:29" ht="16.5" thickBot="1">
      <c r="A60" s="36" t="s">
        <v>171</v>
      </c>
      <c r="B60" s="37">
        <v>953</v>
      </c>
      <c r="C60" s="38"/>
      <c r="D60" s="38" t="s">
        <v>172</v>
      </c>
      <c r="E60" s="63">
        <v>0</v>
      </c>
      <c r="F60" s="99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1"/>
      <c r="W60" s="102"/>
      <c r="X60" s="63">
        <v>0</v>
      </c>
      <c r="Y60" s="95">
        <v>0</v>
      </c>
      <c r="AA60" s="165"/>
      <c r="AB60" s="166"/>
      <c r="AC60" s="167"/>
    </row>
    <row r="61" spans="1:29" ht="16.5" thickBot="1">
      <c r="A61" s="36" t="s">
        <v>202</v>
      </c>
      <c r="B61" s="37">
        <v>953</v>
      </c>
      <c r="C61" s="38"/>
      <c r="D61" s="38" t="s">
        <v>174</v>
      </c>
      <c r="E61" s="63">
        <v>0</v>
      </c>
      <c r="F61" s="99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1"/>
      <c r="W61" s="102"/>
      <c r="X61" s="63">
        <v>0</v>
      </c>
      <c r="Y61" s="95">
        <v>0</v>
      </c>
      <c r="AA61" s="165"/>
      <c r="AB61" s="166"/>
      <c r="AC61" s="167"/>
    </row>
    <row r="62" spans="1:29" ht="32.25" thickBot="1">
      <c r="A62" s="7" t="s">
        <v>201</v>
      </c>
      <c r="B62" s="12">
        <v>951</v>
      </c>
      <c r="C62" s="8"/>
      <c r="D62" s="8" t="s">
        <v>122</v>
      </c>
      <c r="E62" s="64">
        <f>E63</f>
        <v>74.495</v>
      </c>
      <c r="F62" s="99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1"/>
      <c r="W62" s="102"/>
      <c r="X62" s="64">
        <f>X63</f>
        <v>74.495</v>
      </c>
      <c r="Y62" s="95">
        <f t="shared" si="0"/>
        <v>100</v>
      </c>
      <c r="AA62" s="165"/>
      <c r="AB62" s="166"/>
      <c r="AC62" s="167"/>
    </row>
    <row r="63" spans="1:29" ht="16.5" thickBot="1">
      <c r="A63" s="75" t="s">
        <v>17</v>
      </c>
      <c r="B63" s="54">
        <v>951</v>
      </c>
      <c r="C63" s="55"/>
      <c r="D63" s="55" t="s">
        <v>122</v>
      </c>
      <c r="E63" s="69">
        <f>E64</f>
        <v>74.495</v>
      </c>
      <c r="F63" s="99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1"/>
      <c r="W63" s="102"/>
      <c r="X63" s="69">
        <f>X64</f>
        <v>74.495</v>
      </c>
      <c r="Y63" s="95">
        <f t="shared" si="0"/>
        <v>100</v>
      </c>
      <c r="AA63" s="165"/>
      <c r="AB63" s="166"/>
      <c r="AC63" s="167"/>
    </row>
    <row r="64" spans="1:29" ht="32.25" thickBot="1">
      <c r="A64" s="40" t="s">
        <v>77</v>
      </c>
      <c r="B64" s="37">
        <v>951</v>
      </c>
      <c r="C64" s="38"/>
      <c r="D64" s="38" t="s">
        <v>285</v>
      </c>
      <c r="E64" s="63">
        <v>74.495</v>
      </c>
      <c r="F64" s="99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1"/>
      <c r="W64" s="102"/>
      <c r="X64" s="63">
        <v>74.495</v>
      </c>
      <c r="Y64" s="95">
        <f t="shared" si="0"/>
        <v>100</v>
      </c>
      <c r="AA64" s="168"/>
      <c r="AB64" s="166"/>
      <c r="AC64" s="170"/>
    </row>
    <row r="65" spans="1:29" ht="34.5" customHeight="1" thickBot="1">
      <c r="A65" s="10" t="s">
        <v>247</v>
      </c>
      <c r="B65" s="12">
        <v>951</v>
      </c>
      <c r="C65" s="8"/>
      <c r="D65" s="8" t="s">
        <v>123</v>
      </c>
      <c r="E65" s="64">
        <f>E66</f>
        <v>39.36686</v>
      </c>
      <c r="F65" s="99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1"/>
      <c r="W65" s="102"/>
      <c r="X65" s="64">
        <f>X66</f>
        <v>39.367</v>
      </c>
      <c r="Y65" s="95">
        <f t="shared" si="0"/>
        <v>100.00035562907479</v>
      </c>
      <c r="AA65" s="165"/>
      <c r="AB65" s="166"/>
      <c r="AC65" s="167"/>
    </row>
    <row r="66" spans="1:29" ht="16.5" thickBot="1">
      <c r="A66" s="75" t="s">
        <v>17</v>
      </c>
      <c r="B66" s="76">
        <v>951</v>
      </c>
      <c r="C66" s="77"/>
      <c r="D66" s="76" t="s">
        <v>123</v>
      </c>
      <c r="E66" s="78">
        <f>E67</f>
        <v>39.36686</v>
      </c>
      <c r="F66" s="99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1"/>
      <c r="W66" s="102"/>
      <c r="X66" s="78">
        <f>X67</f>
        <v>39.367</v>
      </c>
      <c r="Y66" s="95">
        <f t="shared" si="0"/>
        <v>100.00035562907479</v>
      </c>
      <c r="AA66" s="165"/>
      <c r="AB66" s="166"/>
      <c r="AC66" s="167"/>
    </row>
    <row r="67" spans="1:29" ht="33" customHeight="1" thickBot="1">
      <c r="A67" s="40" t="s">
        <v>51</v>
      </c>
      <c r="B67" s="37">
        <v>951</v>
      </c>
      <c r="C67" s="38"/>
      <c r="D67" s="38" t="s">
        <v>286</v>
      </c>
      <c r="E67" s="63">
        <v>39.36686</v>
      </c>
      <c r="F67" s="99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1"/>
      <c r="W67" s="102"/>
      <c r="X67" s="63">
        <v>39.367</v>
      </c>
      <c r="Y67" s="95">
        <f t="shared" si="0"/>
        <v>100.00035562907479</v>
      </c>
      <c r="AA67" s="168"/>
      <c r="AB67" s="166"/>
      <c r="AC67" s="170"/>
    </row>
    <row r="68" spans="1:29" ht="33" customHeight="1" thickBot="1">
      <c r="A68" s="42" t="s">
        <v>203</v>
      </c>
      <c r="B68" s="12">
        <v>951</v>
      </c>
      <c r="C68" s="8"/>
      <c r="D68" s="8" t="s">
        <v>124</v>
      </c>
      <c r="E68" s="64">
        <f>E69+E71</f>
        <v>53.165</v>
      </c>
      <c r="F68" s="99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1"/>
      <c r="W68" s="102"/>
      <c r="X68" s="64">
        <f>X69+X71</f>
        <v>53.165</v>
      </c>
      <c r="Y68" s="95">
        <f t="shared" si="0"/>
        <v>100</v>
      </c>
      <c r="AA68" s="165"/>
      <c r="AB68" s="166"/>
      <c r="AC68" s="167"/>
    </row>
    <row r="69" spans="1:29" ht="18.75" customHeight="1" thickBot="1">
      <c r="A69" s="75" t="s">
        <v>17</v>
      </c>
      <c r="B69" s="54">
        <v>951</v>
      </c>
      <c r="C69" s="55"/>
      <c r="D69" s="55" t="s">
        <v>124</v>
      </c>
      <c r="E69" s="69">
        <f>E70</f>
        <v>13.165</v>
      </c>
      <c r="F69" s="99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1"/>
      <c r="W69" s="102"/>
      <c r="X69" s="69">
        <f>X70</f>
        <v>13.165</v>
      </c>
      <c r="Y69" s="95">
        <f t="shared" si="0"/>
        <v>100</v>
      </c>
      <c r="AA69" s="165"/>
      <c r="AB69" s="166"/>
      <c r="AC69" s="167"/>
    </row>
    <row r="70" spans="1:29" ht="33" customHeight="1" thickBot="1">
      <c r="A70" s="36" t="s">
        <v>74</v>
      </c>
      <c r="B70" s="37">
        <v>951</v>
      </c>
      <c r="C70" s="38"/>
      <c r="D70" s="38" t="s">
        <v>287</v>
      </c>
      <c r="E70" s="63">
        <v>13.165</v>
      </c>
      <c r="F70" s="99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1"/>
      <c r="W70" s="102"/>
      <c r="X70" s="63">
        <v>13.165</v>
      </c>
      <c r="Y70" s="95">
        <f t="shared" si="0"/>
        <v>100</v>
      </c>
      <c r="AA70" s="168"/>
      <c r="AB70" s="166"/>
      <c r="AC70" s="168"/>
    </row>
    <row r="71" spans="1:29" ht="33" customHeight="1" thickBot="1">
      <c r="A71" s="75" t="s">
        <v>19</v>
      </c>
      <c r="B71" s="76" t="s">
        <v>18</v>
      </c>
      <c r="C71" s="77"/>
      <c r="D71" s="76" t="s">
        <v>124</v>
      </c>
      <c r="E71" s="78">
        <f>E72</f>
        <v>40</v>
      </c>
      <c r="F71" s="99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1"/>
      <c r="W71" s="102"/>
      <c r="X71" s="78">
        <f>X72</f>
        <v>40</v>
      </c>
      <c r="Y71" s="95">
        <f t="shared" si="0"/>
        <v>100</v>
      </c>
      <c r="AA71" s="165"/>
      <c r="AB71" s="166"/>
      <c r="AC71" s="167"/>
    </row>
    <row r="72" spans="1:29" ht="33" customHeight="1" thickBot="1">
      <c r="A72" s="36" t="s">
        <v>75</v>
      </c>
      <c r="B72" s="37">
        <v>953</v>
      </c>
      <c r="C72" s="38"/>
      <c r="D72" s="38" t="s">
        <v>330</v>
      </c>
      <c r="E72" s="63">
        <v>40</v>
      </c>
      <c r="F72" s="99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1"/>
      <c r="W72" s="102"/>
      <c r="X72" s="63">
        <v>40</v>
      </c>
      <c r="Y72" s="95">
        <f t="shared" si="0"/>
        <v>100</v>
      </c>
      <c r="AA72" s="168"/>
      <c r="AB72" s="166"/>
      <c r="AC72" s="170"/>
    </row>
    <row r="73" spans="1:29" ht="36.75" customHeight="1" thickBot="1">
      <c r="A73" s="56" t="s">
        <v>204</v>
      </c>
      <c r="B73" s="12">
        <v>951</v>
      </c>
      <c r="C73" s="8"/>
      <c r="D73" s="8" t="s">
        <v>125</v>
      </c>
      <c r="E73" s="64">
        <f>E74</f>
        <v>49.9824</v>
      </c>
      <c r="F73" s="99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1"/>
      <c r="W73" s="102"/>
      <c r="X73" s="64">
        <f>X74</f>
        <v>49.982</v>
      </c>
      <c r="Y73" s="95">
        <f t="shared" si="0"/>
        <v>99.99919971830084</v>
      </c>
      <c r="AA73" s="165"/>
      <c r="AB73" s="166"/>
      <c r="AC73" s="167"/>
    </row>
    <row r="74" spans="1:29" ht="16.5" thickBot="1">
      <c r="A74" s="75" t="s">
        <v>17</v>
      </c>
      <c r="B74" s="76">
        <v>951</v>
      </c>
      <c r="C74" s="77"/>
      <c r="D74" s="76" t="s">
        <v>125</v>
      </c>
      <c r="E74" s="78">
        <f>E75+E76</f>
        <v>49.9824</v>
      </c>
      <c r="F74" s="99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1"/>
      <c r="W74" s="102"/>
      <c r="X74" s="78">
        <f>X75+X76</f>
        <v>49.982</v>
      </c>
      <c r="Y74" s="95">
        <f t="shared" si="0"/>
        <v>99.99919971830084</v>
      </c>
      <c r="AA74" s="165"/>
      <c r="AB74" s="166"/>
      <c r="AC74" s="167"/>
    </row>
    <row r="75" spans="1:29" ht="34.5" customHeight="1" thickBot="1">
      <c r="A75" s="36" t="s">
        <v>35</v>
      </c>
      <c r="B75" s="37">
        <v>951</v>
      </c>
      <c r="C75" s="38"/>
      <c r="D75" s="38" t="s">
        <v>288</v>
      </c>
      <c r="E75" s="63">
        <v>0</v>
      </c>
      <c r="F75" s="99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1"/>
      <c r="W75" s="102"/>
      <c r="X75" s="63">
        <v>0</v>
      </c>
      <c r="Y75" s="95">
        <v>0</v>
      </c>
      <c r="AA75" s="165"/>
      <c r="AB75" s="166"/>
      <c r="AC75" s="167"/>
    </row>
    <row r="76" spans="1:29" ht="32.25" thickBot="1">
      <c r="A76" s="36" t="s">
        <v>36</v>
      </c>
      <c r="B76" s="37">
        <v>951</v>
      </c>
      <c r="C76" s="38"/>
      <c r="D76" s="38" t="s">
        <v>289</v>
      </c>
      <c r="E76" s="63">
        <v>49.9824</v>
      </c>
      <c r="F76" s="99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1"/>
      <c r="W76" s="102"/>
      <c r="X76" s="63">
        <v>49.982</v>
      </c>
      <c r="Y76" s="95">
        <f t="shared" si="0"/>
        <v>99.99919971830084</v>
      </c>
      <c r="AA76" s="168"/>
      <c r="AB76" s="166"/>
      <c r="AC76" s="170"/>
    </row>
    <row r="77" spans="1:29" ht="35.25" customHeight="1" thickBot="1">
      <c r="A77" s="56" t="s">
        <v>205</v>
      </c>
      <c r="B77" s="12">
        <v>951</v>
      </c>
      <c r="C77" s="8"/>
      <c r="D77" s="8" t="s">
        <v>126</v>
      </c>
      <c r="E77" s="64">
        <f>E78</f>
        <v>50</v>
      </c>
      <c r="F77" s="99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1"/>
      <c r="W77" s="102"/>
      <c r="X77" s="64">
        <f>X78</f>
        <v>50</v>
      </c>
      <c r="Y77" s="95">
        <f t="shared" si="0"/>
        <v>100</v>
      </c>
      <c r="AA77" s="165"/>
      <c r="AB77" s="166"/>
      <c r="AC77" s="167"/>
    </row>
    <row r="78" spans="1:29" ht="16.5" thickBot="1">
      <c r="A78" s="75" t="s">
        <v>17</v>
      </c>
      <c r="B78" s="76">
        <v>951</v>
      </c>
      <c r="C78" s="77"/>
      <c r="D78" s="76" t="s">
        <v>126</v>
      </c>
      <c r="E78" s="78">
        <f>E79+E80+E81</f>
        <v>50</v>
      </c>
      <c r="F78" s="99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1"/>
      <c r="W78" s="102"/>
      <c r="X78" s="78">
        <f>X79+X80+X81</f>
        <v>50</v>
      </c>
      <c r="Y78" s="95">
        <f aca="true" t="shared" si="4" ref="Y78:Y141">X78/E78*100</f>
        <v>100</v>
      </c>
      <c r="AA78" s="165"/>
      <c r="AB78" s="166"/>
      <c r="AC78" s="167"/>
    </row>
    <row r="79" spans="1:29" ht="49.5" customHeight="1" thickBot="1">
      <c r="A79" s="36" t="s">
        <v>40</v>
      </c>
      <c r="B79" s="37">
        <v>951</v>
      </c>
      <c r="C79" s="38"/>
      <c r="D79" s="38" t="s">
        <v>290</v>
      </c>
      <c r="E79" s="63">
        <v>50</v>
      </c>
      <c r="F79" s="99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1"/>
      <c r="W79" s="102"/>
      <c r="X79" s="63">
        <v>50</v>
      </c>
      <c r="Y79" s="95">
        <f t="shared" si="4"/>
        <v>100</v>
      </c>
      <c r="AA79" s="168"/>
      <c r="AB79" s="166"/>
      <c r="AC79" s="170"/>
    </row>
    <row r="80" spans="1:29" ht="35.25" customHeight="1" thickBot="1">
      <c r="A80" s="36" t="s">
        <v>41</v>
      </c>
      <c r="B80" s="37">
        <v>951</v>
      </c>
      <c r="C80" s="38"/>
      <c r="D80" s="38" t="s">
        <v>291</v>
      </c>
      <c r="E80" s="63">
        <v>0</v>
      </c>
      <c r="F80" s="99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1"/>
      <c r="W80" s="102"/>
      <c r="X80" s="63">
        <v>0</v>
      </c>
      <c r="Y80" s="95">
        <v>0</v>
      </c>
      <c r="AA80" s="165"/>
      <c r="AB80" s="166"/>
      <c r="AC80" s="167"/>
    </row>
    <row r="81" spans="1:29" ht="35.25" customHeight="1" thickBot="1">
      <c r="A81" s="36" t="s">
        <v>89</v>
      </c>
      <c r="B81" s="37">
        <v>951</v>
      </c>
      <c r="C81" s="38"/>
      <c r="D81" s="38" t="s">
        <v>175</v>
      </c>
      <c r="E81" s="63">
        <v>0</v>
      </c>
      <c r="F81" s="99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1"/>
      <c r="W81" s="102"/>
      <c r="X81" s="63">
        <v>0</v>
      </c>
      <c r="Y81" s="95">
        <v>0</v>
      </c>
      <c r="AA81" s="165"/>
      <c r="AB81" s="166"/>
      <c r="AC81" s="167"/>
    </row>
    <row r="82" spans="1:29" ht="33" customHeight="1" thickBot="1">
      <c r="A82" s="56" t="s">
        <v>206</v>
      </c>
      <c r="B82" s="12">
        <v>951</v>
      </c>
      <c r="C82" s="8"/>
      <c r="D82" s="8" t="s">
        <v>127</v>
      </c>
      <c r="E82" s="64">
        <f>E83</f>
        <v>10229</v>
      </c>
      <c r="F82" s="99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1"/>
      <c r="W82" s="102"/>
      <c r="X82" s="64">
        <f>X83</f>
        <v>9024.06</v>
      </c>
      <c r="Y82" s="95">
        <f t="shared" si="4"/>
        <v>88.22035389578649</v>
      </c>
      <c r="AA82" s="165"/>
      <c r="AB82" s="166"/>
      <c r="AC82" s="167"/>
    </row>
    <row r="83" spans="1:29" ht="16.5" thickBot="1">
      <c r="A83" s="75" t="s">
        <v>17</v>
      </c>
      <c r="B83" s="76">
        <v>951</v>
      </c>
      <c r="C83" s="77"/>
      <c r="D83" s="76" t="s">
        <v>127</v>
      </c>
      <c r="E83" s="78">
        <f>E84+E85+E86</f>
        <v>10229</v>
      </c>
      <c r="F83" s="99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1"/>
      <c r="W83" s="102"/>
      <c r="X83" s="78">
        <f>X84+X85+X86</f>
        <v>9024.06</v>
      </c>
      <c r="Y83" s="95">
        <f t="shared" si="4"/>
        <v>88.22035389578649</v>
      </c>
      <c r="AA83" s="165"/>
      <c r="AB83" s="166"/>
      <c r="AC83" s="167"/>
    </row>
    <row r="84" spans="1:29" ht="48" thickBot="1">
      <c r="A84" s="36" t="s">
        <v>42</v>
      </c>
      <c r="B84" s="37">
        <v>951</v>
      </c>
      <c r="C84" s="38"/>
      <c r="D84" s="38" t="s">
        <v>292</v>
      </c>
      <c r="E84" s="63">
        <v>0</v>
      </c>
      <c r="F84" s="99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1"/>
      <c r="W84" s="102"/>
      <c r="X84" s="63">
        <v>0</v>
      </c>
      <c r="Y84" s="95">
        <v>0</v>
      </c>
      <c r="AA84" s="165"/>
      <c r="AB84" s="166"/>
      <c r="AC84" s="167"/>
    </row>
    <row r="85" spans="1:29" ht="79.5" thickBot="1">
      <c r="A85" s="79" t="s">
        <v>85</v>
      </c>
      <c r="B85" s="37">
        <v>951</v>
      </c>
      <c r="C85" s="38"/>
      <c r="D85" s="38" t="s">
        <v>128</v>
      </c>
      <c r="E85" s="63">
        <v>8000</v>
      </c>
      <c r="F85" s="99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1"/>
      <c r="W85" s="102"/>
      <c r="X85" s="63">
        <v>8000</v>
      </c>
      <c r="Y85" s="95">
        <f t="shared" si="4"/>
        <v>100</v>
      </c>
      <c r="AA85" s="168"/>
      <c r="AB85" s="166"/>
      <c r="AC85" s="170"/>
    </row>
    <row r="86" spans="1:29" ht="95.25" thickBot="1">
      <c r="A86" s="79" t="s">
        <v>176</v>
      </c>
      <c r="B86" s="37">
        <v>951</v>
      </c>
      <c r="C86" s="38"/>
      <c r="D86" s="38" t="s">
        <v>177</v>
      </c>
      <c r="E86" s="63">
        <v>2229</v>
      </c>
      <c r="F86" s="99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1"/>
      <c r="W86" s="102"/>
      <c r="X86" s="63">
        <v>1024.06</v>
      </c>
      <c r="Y86" s="95">
        <f t="shared" si="4"/>
        <v>45.94257514580529</v>
      </c>
      <c r="AA86" s="168"/>
      <c r="AB86" s="166"/>
      <c r="AC86" s="168"/>
    </row>
    <row r="87" spans="1:29" ht="66" customHeight="1">
      <c r="A87" s="56" t="s">
        <v>207</v>
      </c>
      <c r="B87" s="12">
        <v>951</v>
      </c>
      <c r="C87" s="9"/>
      <c r="D87" s="8" t="s">
        <v>129</v>
      </c>
      <c r="E87" s="107">
        <f>E88</f>
        <v>58179.92063</v>
      </c>
      <c r="F87" s="99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1"/>
      <c r="W87" s="102"/>
      <c r="X87" s="107">
        <f>X88</f>
        <v>54499.276</v>
      </c>
      <c r="Y87" s="95">
        <f t="shared" si="4"/>
        <v>93.67368571468606</v>
      </c>
      <c r="AA87" s="165"/>
      <c r="AB87" s="166"/>
      <c r="AC87" s="167"/>
    </row>
    <row r="88" spans="1:29" ht="16.5" thickBot="1">
      <c r="A88" s="75" t="s">
        <v>17</v>
      </c>
      <c r="B88" s="76">
        <v>951</v>
      </c>
      <c r="C88" s="77"/>
      <c r="D88" s="76" t="s">
        <v>129</v>
      </c>
      <c r="E88" s="78">
        <f>E89+E93+E90+E92+E94+E91</f>
        <v>58179.92063</v>
      </c>
      <c r="F88" s="78">
        <f aca="true" t="shared" si="5" ref="F88:W88">F89+F93+F90+F92+F94+F91</f>
        <v>0</v>
      </c>
      <c r="G88" s="78">
        <f t="shared" si="5"/>
        <v>0</v>
      </c>
      <c r="H88" s="78">
        <f t="shared" si="5"/>
        <v>0</v>
      </c>
      <c r="I88" s="78">
        <f t="shared" si="5"/>
        <v>0</v>
      </c>
      <c r="J88" s="78">
        <f t="shared" si="5"/>
        <v>0</v>
      </c>
      <c r="K88" s="78">
        <f t="shared" si="5"/>
        <v>0</v>
      </c>
      <c r="L88" s="78">
        <f t="shared" si="5"/>
        <v>0</v>
      </c>
      <c r="M88" s="78">
        <f t="shared" si="5"/>
        <v>0</v>
      </c>
      <c r="N88" s="78">
        <f t="shared" si="5"/>
        <v>0</v>
      </c>
      <c r="O88" s="78">
        <f t="shared" si="5"/>
        <v>0</v>
      </c>
      <c r="P88" s="78">
        <f t="shared" si="5"/>
        <v>0</v>
      </c>
      <c r="Q88" s="78">
        <f t="shared" si="5"/>
        <v>0</v>
      </c>
      <c r="R88" s="78">
        <f t="shared" si="5"/>
        <v>0</v>
      </c>
      <c r="S88" s="78">
        <f t="shared" si="5"/>
        <v>0</v>
      </c>
      <c r="T88" s="78">
        <f t="shared" si="5"/>
        <v>0</v>
      </c>
      <c r="U88" s="78">
        <f t="shared" si="5"/>
        <v>0</v>
      </c>
      <c r="V88" s="78">
        <f t="shared" si="5"/>
        <v>0</v>
      </c>
      <c r="W88" s="78">
        <f t="shared" si="5"/>
        <v>0</v>
      </c>
      <c r="X88" s="78">
        <f>X89+X93+X90+X92+X94+X91</f>
        <v>54499.276</v>
      </c>
      <c r="Y88" s="95">
        <f t="shared" si="4"/>
        <v>93.67368571468606</v>
      </c>
      <c r="AA88" s="165"/>
      <c r="AB88" s="166"/>
      <c r="AC88" s="167"/>
    </row>
    <row r="89" spans="1:29" ht="49.5" customHeight="1" thickBot="1">
      <c r="A89" s="36" t="s">
        <v>39</v>
      </c>
      <c r="B89" s="37">
        <v>951</v>
      </c>
      <c r="C89" s="38"/>
      <c r="D89" s="38" t="s">
        <v>293</v>
      </c>
      <c r="E89" s="63">
        <v>0</v>
      </c>
      <c r="F89" s="99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1"/>
      <c r="W89" s="102"/>
      <c r="X89" s="63">
        <v>0</v>
      </c>
      <c r="Y89" s="95">
        <v>0</v>
      </c>
      <c r="AA89" s="165"/>
      <c r="AB89" s="166"/>
      <c r="AC89" s="167"/>
    </row>
    <row r="90" spans="1:29" ht="49.5" customHeight="1" thickBot="1">
      <c r="A90" s="36" t="s">
        <v>283</v>
      </c>
      <c r="B90" s="37">
        <v>951</v>
      </c>
      <c r="C90" s="38"/>
      <c r="D90" s="38" t="s">
        <v>294</v>
      </c>
      <c r="E90" s="63">
        <v>9349.86</v>
      </c>
      <c r="F90" s="99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1"/>
      <c r="W90" s="102"/>
      <c r="X90" s="63">
        <v>9349.86</v>
      </c>
      <c r="Y90" s="95">
        <f t="shared" si="4"/>
        <v>100</v>
      </c>
      <c r="AA90" s="168"/>
      <c r="AB90" s="166"/>
      <c r="AC90" s="168"/>
    </row>
    <row r="91" spans="1:29" ht="49.5" customHeight="1" thickBot="1">
      <c r="A91" s="36" t="s">
        <v>96</v>
      </c>
      <c r="B91" s="37">
        <v>951</v>
      </c>
      <c r="C91" s="38"/>
      <c r="D91" s="38" t="s">
        <v>295</v>
      </c>
      <c r="E91" s="63">
        <v>22079.92063</v>
      </c>
      <c r="F91" s="99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1"/>
      <c r="W91" s="102"/>
      <c r="X91" s="63">
        <v>18697.205</v>
      </c>
      <c r="Y91" s="95">
        <f t="shared" si="4"/>
        <v>84.67967486529865</v>
      </c>
      <c r="AA91" s="168"/>
      <c r="AB91" s="166"/>
      <c r="AC91" s="168"/>
    </row>
    <row r="92" spans="1:29" ht="49.5" customHeight="1" thickBot="1">
      <c r="A92" s="36" t="s">
        <v>97</v>
      </c>
      <c r="B92" s="37">
        <v>951</v>
      </c>
      <c r="C92" s="38"/>
      <c r="D92" s="38" t="s">
        <v>296</v>
      </c>
      <c r="E92" s="63">
        <v>8994.01344</v>
      </c>
      <c r="F92" s="99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1"/>
      <c r="W92" s="102"/>
      <c r="X92" s="63">
        <v>8977.251</v>
      </c>
      <c r="Y92" s="95">
        <f t="shared" si="4"/>
        <v>99.81362669611488</v>
      </c>
      <c r="AA92" s="168"/>
      <c r="AB92" s="166"/>
      <c r="AC92" s="170"/>
    </row>
    <row r="93" spans="1:29" ht="32.25" customHeight="1" thickBot="1">
      <c r="A93" s="79" t="s">
        <v>86</v>
      </c>
      <c r="B93" s="37">
        <v>951</v>
      </c>
      <c r="C93" s="38"/>
      <c r="D93" s="38" t="s">
        <v>130</v>
      </c>
      <c r="E93" s="63">
        <v>17000</v>
      </c>
      <c r="F93" s="99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1"/>
      <c r="W93" s="102"/>
      <c r="X93" s="63">
        <v>16796.093</v>
      </c>
      <c r="Y93" s="95">
        <f t="shared" si="4"/>
        <v>98.80054705882353</v>
      </c>
      <c r="AA93" s="171"/>
      <c r="AB93" s="166"/>
      <c r="AC93" s="172"/>
    </row>
    <row r="94" spans="1:29" ht="66.75" customHeight="1" thickBot="1">
      <c r="A94" s="79" t="s">
        <v>179</v>
      </c>
      <c r="B94" s="37">
        <v>951</v>
      </c>
      <c r="C94" s="38"/>
      <c r="D94" s="38" t="s">
        <v>178</v>
      </c>
      <c r="E94" s="63">
        <v>756.12656</v>
      </c>
      <c r="F94" s="99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1"/>
      <c r="W94" s="102"/>
      <c r="X94" s="63">
        <v>678.867</v>
      </c>
      <c r="Y94" s="95">
        <f t="shared" si="4"/>
        <v>89.78219201822509</v>
      </c>
      <c r="AA94" s="171"/>
      <c r="AB94" s="166"/>
      <c r="AC94" s="172"/>
    </row>
    <row r="95" spans="1:29" ht="32.25" thickBot="1">
      <c r="A95" s="56" t="s">
        <v>208</v>
      </c>
      <c r="B95" s="12">
        <v>951</v>
      </c>
      <c r="C95" s="8"/>
      <c r="D95" s="8" t="s">
        <v>131</v>
      </c>
      <c r="E95" s="64">
        <f>E96</f>
        <v>309.59849</v>
      </c>
      <c r="F95" s="99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1"/>
      <c r="W95" s="102"/>
      <c r="X95" s="64">
        <f>X96</f>
        <v>309.598</v>
      </c>
      <c r="Y95" s="95">
        <f t="shared" si="4"/>
        <v>99.99984173049423</v>
      </c>
      <c r="AA95" s="165"/>
      <c r="AB95" s="166"/>
      <c r="AC95" s="167"/>
    </row>
    <row r="96" spans="1:29" ht="16.5" thickBot="1">
      <c r="A96" s="75" t="s">
        <v>17</v>
      </c>
      <c r="B96" s="76">
        <v>951</v>
      </c>
      <c r="C96" s="77"/>
      <c r="D96" s="76" t="s">
        <v>131</v>
      </c>
      <c r="E96" s="78">
        <f>E97</f>
        <v>309.59849</v>
      </c>
      <c r="F96" s="99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1"/>
      <c r="W96" s="102"/>
      <c r="X96" s="78">
        <f>X97</f>
        <v>309.598</v>
      </c>
      <c r="Y96" s="95">
        <f t="shared" si="4"/>
        <v>99.99984173049423</v>
      </c>
      <c r="AA96" s="165"/>
      <c r="AB96" s="166"/>
      <c r="AC96" s="167"/>
    </row>
    <row r="97" spans="1:29" ht="33.75" customHeight="1" thickBot="1">
      <c r="A97" s="40" t="s">
        <v>48</v>
      </c>
      <c r="B97" s="37">
        <v>951</v>
      </c>
      <c r="C97" s="38"/>
      <c r="D97" s="38" t="s">
        <v>320</v>
      </c>
      <c r="E97" s="63">
        <v>309.59849</v>
      </c>
      <c r="F97" s="99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1"/>
      <c r="W97" s="102"/>
      <c r="X97" s="63">
        <v>309.598</v>
      </c>
      <c r="Y97" s="95">
        <f t="shared" si="4"/>
        <v>99.99984173049423</v>
      </c>
      <c r="AA97" s="168"/>
      <c r="AB97" s="166"/>
      <c r="AC97" s="170"/>
    </row>
    <row r="98" spans="1:29" ht="16.5" thickBot="1">
      <c r="A98" s="56" t="s">
        <v>241</v>
      </c>
      <c r="B98" s="12">
        <v>951</v>
      </c>
      <c r="C98" s="8"/>
      <c r="D98" s="8" t="s">
        <v>132</v>
      </c>
      <c r="E98" s="64">
        <f>E99</f>
        <v>50</v>
      </c>
      <c r="F98" s="99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1"/>
      <c r="W98" s="102"/>
      <c r="X98" s="64">
        <f>X99</f>
        <v>50</v>
      </c>
      <c r="Y98" s="95">
        <f t="shared" si="4"/>
        <v>100</v>
      </c>
      <c r="AA98" s="165"/>
      <c r="AB98" s="166"/>
      <c r="AC98" s="167"/>
    </row>
    <row r="99" spans="1:29" ht="16.5" thickBot="1">
      <c r="A99" s="75" t="s">
        <v>17</v>
      </c>
      <c r="B99" s="76">
        <v>951</v>
      </c>
      <c r="C99" s="77"/>
      <c r="D99" s="76" t="s">
        <v>132</v>
      </c>
      <c r="E99" s="78">
        <f>E100</f>
        <v>50</v>
      </c>
      <c r="F99" s="99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1"/>
      <c r="W99" s="102"/>
      <c r="X99" s="78">
        <f>X100</f>
        <v>50</v>
      </c>
      <c r="Y99" s="95">
        <f t="shared" si="4"/>
        <v>100</v>
      </c>
      <c r="AA99" s="165"/>
      <c r="AB99" s="166"/>
      <c r="AC99" s="167"/>
    </row>
    <row r="100" spans="1:29" ht="32.25" thickBot="1">
      <c r="A100" s="40" t="s">
        <v>49</v>
      </c>
      <c r="B100" s="37">
        <v>951</v>
      </c>
      <c r="C100" s="38"/>
      <c r="D100" s="38" t="s">
        <v>321</v>
      </c>
      <c r="E100" s="63">
        <v>50</v>
      </c>
      <c r="F100" s="99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1"/>
      <c r="W100" s="102"/>
      <c r="X100" s="63">
        <v>50</v>
      </c>
      <c r="Y100" s="95">
        <f t="shared" si="4"/>
        <v>100</v>
      </c>
      <c r="AA100" s="168"/>
      <c r="AB100" s="166"/>
      <c r="AC100" s="168"/>
    </row>
    <row r="101" spans="1:29" ht="36.75" customHeight="1" thickBot="1">
      <c r="A101" s="42" t="s">
        <v>209</v>
      </c>
      <c r="B101" s="13">
        <v>951</v>
      </c>
      <c r="C101" s="8"/>
      <c r="D101" s="8" t="s">
        <v>133</v>
      </c>
      <c r="E101" s="64">
        <f>E102</f>
        <v>8564.02894</v>
      </c>
      <c r="F101" s="99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1"/>
      <c r="W101" s="102"/>
      <c r="X101" s="64">
        <f>X102</f>
        <v>7765.037</v>
      </c>
      <c r="Y101" s="95">
        <f t="shared" si="4"/>
        <v>90.670373190028</v>
      </c>
      <c r="AA101" s="165"/>
      <c r="AB101" s="166"/>
      <c r="AC101" s="167"/>
    </row>
    <row r="102" spans="1:29" ht="22.5" customHeight="1" thickBot="1">
      <c r="A102" s="75" t="s">
        <v>17</v>
      </c>
      <c r="B102" s="76">
        <v>951</v>
      </c>
      <c r="C102" s="77"/>
      <c r="D102" s="76" t="s">
        <v>133</v>
      </c>
      <c r="E102" s="78">
        <f>E103+E105+E106+E104</f>
        <v>8564.02894</v>
      </c>
      <c r="F102" s="99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1"/>
      <c r="W102" s="102"/>
      <c r="X102" s="78">
        <f>X103+X105+X106+X104</f>
        <v>7765.037</v>
      </c>
      <c r="Y102" s="95">
        <f t="shared" si="4"/>
        <v>90.670373190028</v>
      </c>
      <c r="AA102" s="165"/>
      <c r="AB102" s="166"/>
      <c r="AC102" s="167"/>
    </row>
    <row r="103" spans="1:29" ht="34.5" customHeight="1" thickBot="1">
      <c r="A103" s="40" t="s">
        <v>52</v>
      </c>
      <c r="B103" s="37">
        <v>951</v>
      </c>
      <c r="C103" s="38"/>
      <c r="D103" s="38" t="s">
        <v>297</v>
      </c>
      <c r="E103" s="63">
        <v>2467.83637</v>
      </c>
      <c r="F103" s="99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1"/>
      <c r="W103" s="102"/>
      <c r="X103" s="63">
        <v>1793.399</v>
      </c>
      <c r="Y103" s="95">
        <f t="shared" si="4"/>
        <v>72.67090402756322</v>
      </c>
      <c r="AA103" s="171"/>
      <c r="AB103" s="166"/>
      <c r="AC103" s="172"/>
    </row>
    <row r="104" spans="1:29" ht="34.5" customHeight="1" thickBot="1">
      <c r="A104" s="40" t="s">
        <v>300</v>
      </c>
      <c r="B104" s="37">
        <v>951</v>
      </c>
      <c r="C104" s="38"/>
      <c r="D104" s="38" t="s">
        <v>284</v>
      </c>
      <c r="E104" s="63">
        <v>3113.875</v>
      </c>
      <c r="F104" s="99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1"/>
      <c r="W104" s="102"/>
      <c r="X104" s="63">
        <v>2989.32</v>
      </c>
      <c r="Y104" s="95">
        <f t="shared" si="4"/>
        <v>96.00000000000001</v>
      </c>
      <c r="AA104" s="168"/>
      <c r="AB104" s="166"/>
      <c r="AC104" s="168"/>
    </row>
    <row r="105" spans="1:29" ht="34.5" customHeight="1" thickBot="1">
      <c r="A105" s="40" t="s">
        <v>301</v>
      </c>
      <c r="B105" s="37">
        <v>951</v>
      </c>
      <c r="C105" s="38"/>
      <c r="D105" s="38" t="s">
        <v>298</v>
      </c>
      <c r="E105" s="63">
        <v>2000</v>
      </c>
      <c r="F105" s="99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1"/>
      <c r="W105" s="102"/>
      <c r="X105" s="63">
        <v>2000</v>
      </c>
      <c r="Y105" s="95">
        <f t="shared" si="4"/>
        <v>100</v>
      </c>
      <c r="AA105" s="168"/>
      <c r="AB105" s="166"/>
      <c r="AC105" s="170"/>
    </row>
    <row r="106" spans="1:29" ht="34.5" customHeight="1" thickBot="1">
      <c r="A106" s="40" t="s">
        <v>256</v>
      </c>
      <c r="B106" s="37">
        <v>951</v>
      </c>
      <c r="C106" s="38"/>
      <c r="D106" s="38" t="s">
        <v>299</v>
      </c>
      <c r="E106" s="63">
        <v>982.31757</v>
      </c>
      <c r="F106" s="99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1"/>
      <c r="W106" s="102"/>
      <c r="X106" s="63">
        <v>982.318</v>
      </c>
      <c r="Y106" s="95">
        <f t="shared" si="4"/>
        <v>100.00004377403124</v>
      </c>
      <c r="AA106" s="168"/>
      <c r="AB106" s="166"/>
      <c r="AC106" s="170"/>
    </row>
    <row r="107" spans="1:29" ht="16.5" thickBot="1">
      <c r="A107" s="10" t="s">
        <v>210</v>
      </c>
      <c r="B107" s="12">
        <v>951</v>
      </c>
      <c r="C107" s="9"/>
      <c r="D107" s="8" t="s">
        <v>134</v>
      </c>
      <c r="E107" s="64">
        <f>E108</f>
        <v>80729.99661</v>
      </c>
      <c r="F107" s="99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1"/>
      <c r="W107" s="102"/>
      <c r="X107" s="64">
        <f>X108</f>
        <v>69857.541</v>
      </c>
      <c r="Y107" s="95">
        <f t="shared" si="4"/>
        <v>86.53232247422982</v>
      </c>
      <c r="AA107" s="165"/>
      <c r="AB107" s="166"/>
      <c r="AC107" s="167"/>
    </row>
    <row r="108" spans="1:29" ht="16.5" thickBot="1">
      <c r="A108" s="75" t="s">
        <v>17</v>
      </c>
      <c r="B108" s="76">
        <v>951</v>
      </c>
      <c r="C108" s="77"/>
      <c r="D108" s="76" t="s">
        <v>134</v>
      </c>
      <c r="E108" s="78">
        <f>E109+E112+E120</f>
        <v>80729.99661</v>
      </c>
      <c r="F108" s="99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1"/>
      <c r="W108" s="102"/>
      <c r="X108" s="78">
        <f>X109+X112+X120</f>
        <v>69857.541</v>
      </c>
      <c r="Y108" s="95">
        <f t="shared" si="4"/>
        <v>86.53232247422982</v>
      </c>
      <c r="AA108" s="165"/>
      <c r="AB108" s="166"/>
      <c r="AC108" s="167"/>
    </row>
    <row r="109" spans="1:29" ht="16.5" thickBot="1">
      <c r="A109" s="5" t="s">
        <v>27</v>
      </c>
      <c r="B109" s="14">
        <v>951</v>
      </c>
      <c r="C109" s="6"/>
      <c r="D109" s="6" t="s">
        <v>135</v>
      </c>
      <c r="E109" s="66">
        <f>E110+E111</f>
        <v>34480.85</v>
      </c>
      <c r="F109" s="99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1"/>
      <c r="W109" s="102"/>
      <c r="X109" s="66">
        <f>X110+X111</f>
        <v>23692.461000000003</v>
      </c>
      <c r="Y109" s="95">
        <f t="shared" si="4"/>
        <v>68.71194010588488</v>
      </c>
      <c r="AA109" s="165"/>
      <c r="AB109" s="166"/>
      <c r="AC109" s="167"/>
    </row>
    <row r="110" spans="1:29" ht="32.25" thickBot="1">
      <c r="A110" s="40" t="s">
        <v>44</v>
      </c>
      <c r="B110" s="37">
        <v>951</v>
      </c>
      <c r="C110" s="38"/>
      <c r="D110" s="38" t="s">
        <v>302</v>
      </c>
      <c r="E110" s="63">
        <f>390.70663+3.44337</f>
        <v>394.15000000000003</v>
      </c>
      <c r="F110" s="99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1"/>
      <c r="W110" s="102"/>
      <c r="X110" s="63">
        <v>394.15</v>
      </c>
      <c r="Y110" s="95">
        <f t="shared" si="4"/>
        <v>99.99999999999999</v>
      </c>
      <c r="AA110" s="171"/>
      <c r="AB110" s="166"/>
      <c r="AC110" s="172"/>
    </row>
    <row r="111" spans="1:29" ht="16.5" thickBot="1">
      <c r="A111" s="40" t="s">
        <v>248</v>
      </c>
      <c r="B111" s="37">
        <v>951</v>
      </c>
      <c r="C111" s="38"/>
      <c r="D111" s="38" t="s">
        <v>249</v>
      </c>
      <c r="E111" s="63">
        <v>34086.7</v>
      </c>
      <c r="F111" s="99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1"/>
      <c r="W111" s="102"/>
      <c r="X111" s="63">
        <v>23298.311</v>
      </c>
      <c r="Y111" s="95">
        <f t="shared" si="4"/>
        <v>68.35015123200546</v>
      </c>
      <c r="AA111" s="168"/>
      <c r="AB111" s="166"/>
      <c r="AC111" s="170"/>
    </row>
    <row r="112" spans="1:29" ht="19.5" customHeight="1" thickBot="1">
      <c r="A112" s="33" t="s">
        <v>45</v>
      </c>
      <c r="B112" s="14">
        <v>951</v>
      </c>
      <c r="C112" s="6"/>
      <c r="D112" s="6" t="s">
        <v>136</v>
      </c>
      <c r="E112" s="66">
        <f>SUM(E113:E119)</f>
        <v>46239.14661</v>
      </c>
      <c r="F112" s="99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1"/>
      <c r="W112" s="102"/>
      <c r="X112" s="66">
        <f>SUM(X113:X119)</f>
        <v>46155.079999999994</v>
      </c>
      <c r="Y112" s="95">
        <f t="shared" si="4"/>
        <v>99.81819169218441</v>
      </c>
      <c r="AA112" s="165"/>
      <c r="AB112" s="166"/>
      <c r="AC112" s="167"/>
    </row>
    <row r="113" spans="1:29" ht="32.25" thickBot="1">
      <c r="A113" s="36" t="s">
        <v>46</v>
      </c>
      <c r="B113" s="37">
        <v>951</v>
      </c>
      <c r="C113" s="38"/>
      <c r="D113" s="38" t="s">
        <v>137</v>
      </c>
      <c r="E113" s="63">
        <v>13266.3</v>
      </c>
      <c r="F113" s="99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1"/>
      <c r="W113" s="102"/>
      <c r="X113" s="63">
        <v>13266.3</v>
      </c>
      <c r="Y113" s="95">
        <f t="shared" si="4"/>
        <v>100</v>
      </c>
      <c r="AA113" s="168"/>
      <c r="AB113" s="166"/>
      <c r="AC113" s="170"/>
    </row>
    <row r="114" spans="1:29" ht="16.5" thickBot="1">
      <c r="A114" s="40" t="s">
        <v>99</v>
      </c>
      <c r="B114" s="37">
        <v>951</v>
      </c>
      <c r="C114" s="38"/>
      <c r="D114" s="38" t="s">
        <v>138</v>
      </c>
      <c r="E114" s="63">
        <v>20458.61356</v>
      </c>
      <c r="F114" s="99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1"/>
      <c r="W114" s="102"/>
      <c r="X114" s="63">
        <v>20374.548</v>
      </c>
      <c r="Y114" s="95">
        <f t="shared" si="4"/>
        <v>99.58909454077394</v>
      </c>
      <c r="AA114" s="168"/>
      <c r="AB114" s="166"/>
      <c r="AC114" s="170"/>
    </row>
    <row r="115" spans="1:29" ht="32.25" thickBot="1">
      <c r="A115" s="36" t="s">
        <v>47</v>
      </c>
      <c r="B115" s="37">
        <v>951</v>
      </c>
      <c r="C115" s="38"/>
      <c r="D115" s="38" t="s">
        <v>139</v>
      </c>
      <c r="E115" s="63">
        <v>10708.9</v>
      </c>
      <c r="F115" s="99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1"/>
      <c r="W115" s="102"/>
      <c r="X115" s="63">
        <v>10708.9</v>
      </c>
      <c r="Y115" s="95">
        <f t="shared" si="4"/>
        <v>100</v>
      </c>
      <c r="AA115" s="168"/>
      <c r="AB115" s="166"/>
      <c r="AC115" s="170"/>
    </row>
    <row r="116" spans="1:29" ht="32.25" thickBot="1">
      <c r="A116" s="36" t="s">
        <v>243</v>
      </c>
      <c r="B116" s="37">
        <v>951</v>
      </c>
      <c r="C116" s="38"/>
      <c r="D116" s="38" t="s">
        <v>244</v>
      </c>
      <c r="E116" s="63">
        <v>1654.71843</v>
      </c>
      <c r="F116" s="99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1"/>
      <c r="W116" s="102"/>
      <c r="X116" s="63">
        <v>1654.718</v>
      </c>
      <c r="Y116" s="95">
        <f t="shared" si="4"/>
        <v>99.99997401370577</v>
      </c>
      <c r="AA116" s="171"/>
      <c r="AB116" s="166"/>
      <c r="AC116" s="172"/>
    </row>
    <row r="117" spans="1:29" ht="32.25" thickBot="1">
      <c r="A117" s="36" t="s">
        <v>165</v>
      </c>
      <c r="B117" s="37">
        <v>951</v>
      </c>
      <c r="C117" s="38"/>
      <c r="D117" s="38" t="s">
        <v>166</v>
      </c>
      <c r="E117" s="63">
        <v>0</v>
      </c>
      <c r="F117" s="99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1"/>
      <c r="W117" s="102"/>
      <c r="X117" s="63">
        <v>0</v>
      </c>
      <c r="Y117" s="95">
        <v>0</v>
      </c>
      <c r="AA117" s="165"/>
      <c r="AB117" s="166"/>
      <c r="AC117" s="167"/>
    </row>
    <row r="118" spans="1:29" ht="32.25" thickBot="1">
      <c r="A118" s="70" t="s">
        <v>231</v>
      </c>
      <c r="B118" s="37">
        <v>951</v>
      </c>
      <c r="C118" s="38"/>
      <c r="D118" s="38" t="s">
        <v>232</v>
      </c>
      <c r="E118" s="63">
        <v>146.09618</v>
      </c>
      <c r="F118" s="99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1"/>
      <c r="W118" s="102"/>
      <c r="X118" s="63">
        <v>146.096</v>
      </c>
      <c r="Y118" s="95">
        <f t="shared" si="4"/>
        <v>99.99987679349316</v>
      </c>
      <c r="AA118" s="168"/>
      <c r="AB118" s="166"/>
      <c r="AC118" s="170"/>
    </row>
    <row r="119" spans="1:29" ht="48" thickBot="1">
      <c r="A119" s="70" t="s">
        <v>270</v>
      </c>
      <c r="B119" s="37">
        <v>951</v>
      </c>
      <c r="C119" s="38"/>
      <c r="D119" s="38" t="s">
        <v>269</v>
      </c>
      <c r="E119" s="63">
        <v>4.51844</v>
      </c>
      <c r="F119" s="99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1"/>
      <c r="W119" s="102"/>
      <c r="X119" s="63">
        <v>4.518</v>
      </c>
      <c r="Y119" s="95">
        <f t="shared" si="4"/>
        <v>99.99026212586645</v>
      </c>
      <c r="AA119" s="168"/>
      <c r="AB119" s="166"/>
      <c r="AC119" s="170"/>
    </row>
    <row r="120" spans="1:29" ht="32.25" thickBot="1">
      <c r="A120" s="33" t="s">
        <v>271</v>
      </c>
      <c r="B120" s="14">
        <v>951</v>
      </c>
      <c r="C120" s="6"/>
      <c r="D120" s="6" t="s">
        <v>273</v>
      </c>
      <c r="E120" s="66">
        <f>E121</f>
        <v>10</v>
      </c>
      <c r="F120" s="99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1"/>
      <c r="W120" s="102"/>
      <c r="X120" s="66">
        <f>X121</f>
        <v>10</v>
      </c>
      <c r="Y120" s="95">
        <f t="shared" si="4"/>
        <v>100</v>
      </c>
      <c r="AA120" s="165"/>
      <c r="AB120" s="166"/>
      <c r="AC120" s="167"/>
    </row>
    <row r="121" spans="1:29" ht="32.25" thickBot="1">
      <c r="A121" s="40" t="s">
        <v>272</v>
      </c>
      <c r="B121" s="37">
        <v>951</v>
      </c>
      <c r="C121" s="38"/>
      <c r="D121" s="38" t="s">
        <v>303</v>
      </c>
      <c r="E121" s="63">
        <v>10</v>
      </c>
      <c r="F121" s="99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1"/>
      <c r="W121" s="102"/>
      <c r="X121" s="63">
        <v>10</v>
      </c>
      <c r="Y121" s="95">
        <f t="shared" si="4"/>
        <v>100</v>
      </c>
      <c r="AA121" s="168"/>
      <c r="AB121" s="166"/>
      <c r="AC121" s="170"/>
    </row>
    <row r="122" spans="1:29" ht="35.25" customHeight="1" thickBot="1">
      <c r="A122" s="56" t="s">
        <v>211</v>
      </c>
      <c r="B122" s="12">
        <v>951</v>
      </c>
      <c r="C122" s="8"/>
      <c r="D122" s="8" t="s">
        <v>140</v>
      </c>
      <c r="E122" s="64">
        <f>E123</f>
        <v>0</v>
      </c>
      <c r="F122" s="99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1"/>
      <c r="W122" s="102"/>
      <c r="X122" s="64">
        <f>X123</f>
        <v>0</v>
      </c>
      <c r="Y122" s="95">
        <v>0</v>
      </c>
      <c r="AA122" s="165"/>
      <c r="AB122" s="166"/>
      <c r="AC122" s="167"/>
    </row>
    <row r="123" spans="1:29" ht="16.5" thickBot="1">
      <c r="A123" s="75" t="s">
        <v>17</v>
      </c>
      <c r="B123" s="76">
        <v>951</v>
      </c>
      <c r="C123" s="77"/>
      <c r="D123" s="76" t="s">
        <v>140</v>
      </c>
      <c r="E123" s="78">
        <f>E124+E125</f>
        <v>0</v>
      </c>
      <c r="F123" s="99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1"/>
      <c r="W123" s="102"/>
      <c r="X123" s="78">
        <f>X124+X125</f>
        <v>0</v>
      </c>
      <c r="Y123" s="95">
        <v>0</v>
      </c>
      <c r="AA123" s="165"/>
      <c r="AB123" s="166"/>
      <c r="AC123" s="167"/>
    </row>
    <row r="124" spans="1:29" ht="34.5" customHeight="1" thickBot="1">
      <c r="A124" s="36" t="s">
        <v>37</v>
      </c>
      <c r="B124" s="37">
        <v>951</v>
      </c>
      <c r="C124" s="38"/>
      <c r="D124" s="38" t="s">
        <v>304</v>
      </c>
      <c r="E124" s="63">
        <v>0</v>
      </c>
      <c r="F124" s="99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1"/>
      <c r="W124" s="102"/>
      <c r="X124" s="63">
        <v>0</v>
      </c>
      <c r="Y124" s="95">
        <v>0</v>
      </c>
      <c r="AA124" s="165"/>
      <c r="AB124" s="166"/>
      <c r="AC124" s="167"/>
    </row>
    <row r="125" spans="1:29" ht="34.5" customHeight="1" thickBot="1">
      <c r="A125" s="36" t="s">
        <v>167</v>
      </c>
      <c r="B125" s="37">
        <v>951</v>
      </c>
      <c r="C125" s="38"/>
      <c r="D125" s="38" t="s">
        <v>305</v>
      </c>
      <c r="E125" s="63">
        <v>0</v>
      </c>
      <c r="F125" s="99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1"/>
      <c r="W125" s="102"/>
      <c r="X125" s="63">
        <v>0</v>
      </c>
      <c r="Y125" s="95">
        <v>0</v>
      </c>
      <c r="AA125" s="165"/>
      <c r="AB125" s="166"/>
      <c r="AC125" s="167"/>
    </row>
    <row r="126" spans="1:29" ht="49.5" customHeight="1" thickBot="1">
      <c r="A126" s="56" t="s">
        <v>212</v>
      </c>
      <c r="B126" s="12">
        <v>951</v>
      </c>
      <c r="C126" s="8"/>
      <c r="D126" s="8" t="s">
        <v>193</v>
      </c>
      <c r="E126" s="64">
        <f>E127</f>
        <v>73910.07943</v>
      </c>
      <c r="F126" s="99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1"/>
      <c r="W126" s="102"/>
      <c r="X126" s="64">
        <f>X127</f>
        <v>67594.78899999999</v>
      </c>
      <c r="Y126" s="95">
        <f t="shared" si="4"/>
        <v>91.45544088343026</v>
      </c>
      <c r="AA126" s="165"/>
      <c r="AB126" s="166"/>
      <c r="AC126" s="167"/>
    </row>
    <row r="127" spans="1:29" ht="25.5" customHeight="1" thickBot="1">
      <c r="A127" s="75" t="s">
        <v>17</v>
      </c>
      <c r="B127" s="54">
        <v>951</v>
      </c>
      <c r="C127" s="55"/>
      <c r="D127" s="55" t="s">
        <v>193</v>
      </c>
      <c r="E127" s="69">
        <f>E128+E129+E130+E131+E132+E135+E133+E134</f>
        <v>73910.07943</v>
      </c>
      <c r="F127" s="99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1"/>
      <c r="W127" s="102"/>
      <c r="X127" s="69">
        <f>X128+X129+X130+X131+X132+X135+X133+X134</f>
        <v>67594.78899999999</v>
      </c>
      <c r="Y127" s="95">
        <f t="shared" si="4"/>
        <v>91.45544088343026</v>
      </c>
      <c r="AA127" s="165"/>
      <c r="AB127" s="166"/>
      <c r="AC127" s="167"/>
    </row>
    <row r="128" spans="1:29" ht="34.5" customHeight="1" thickBot="1">
      <c r="A128" s="36" t="s">
        <v>91</v>
      </c>
      <c r="B128" s="37">
        <v>951</v>
      </c>
      <c r="C128" s="38"/>
      <c r="D128" s="38" t="s">
        <v>306</v>
      </c>
      <c r="E128" s="63">
        <v>11304.69087</v>
      </c>
      <c r="F128" s="99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1"/>
      <c r="W128" s="102"/>
      <c r="X128" s="63">
        <v>8711.739</v>
      </c>
      <c r="Y128" s="95">
        <f t="shared" si="4"/>
        <v>77.06304489155836</v>
      </c>
      <c r="AA128" s="171"/>
      <c r="AB128" s="166"/>
      <c r="AC128" s="172"/>
    </row>
    <row r="129" spans="1:29" ht="36.75" customHeight="1" thickBot="1">
      <c r="A129" s="36" t="s">
        <v>101</v>
      </c>
      <c r="B129" s="37">
        <v>951</v>
      </c>
      <c r="C129" s="38"/>
      <c r="D129" s="38" t="s">
        <v>307</v>
      </c>
      <c r="E129" s="63">
        <v>2503.66731</v>
      </c>
      <c r="F129" s="99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1"/>
      <c r="W129" s="102"/>
      <c r="X129" s="63">
        <v>2503.667</v>
      </c>
      <c r="Y129" s="95">
        <f t="shared" si="4"/>
        <v>99.99998761816322</v>
      </c>
      <c r="AA129" s="171"/>
      <c r="AB129" s="166"/>
      <c r="AC129" s="172"/>
    </row>
    <row r="130" spans="1:29" ht="47.25" customHeight="1" thickBot="1">
      <c r="A130" s="36" t="s">
        <v>233</v>
      </c>
      <c r="B130" s="37">
        <v>951</v>
      </c>
      <c r="C130" s="38"/>
      <c r="D130" s="38" t="s">
        <v>234</v>
      </c>
      <c r="E130" s="63">
        <v>3692.78865</v>
      </c>
      <c r="F130" s="99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1"/>
      <c r="W130" s="102"/>
      <c r="X130" s="63">
        <v>3539.808</v>
      </c>
      <c r="Y130" s="95">
        <f t="shared" si="4"/>
        <v>95.85731368623004</v>
      </c>
      <c r="AA130" s="168"/>
      <c r="AB130" s="166"/>
      <c r="AC130" s="170"/>
    </row>
    <row r="131" spans="1:29" ht="51.75" customHeight="1" thickBot="1">
      <c r="A131" s="36" t="s">
        <v>235</v>
      </c>
      <c r="B131" s="37">
        <v>951</v>
      </c>
      <c r="C131" s="38"/>
      <c r="D131" s="38" t="s">
        <v>236</v>
      </c>
      <c r="E131" s="63">
        <v>48900</v>
      </c>
      <c r="F131" s="99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1"/>
      <c r="W131" s="102"/>
      <c r="X131" s="63">
        <v>48900</v>
      </c>
      <c r="Y131" s="95">
        <f t="shared" si="4"/>
        <v>100</v>
      </c>
      <c r="AA131" s="168"/>
      <c r="AB131" s="166"/>
      <c r="AC131" s="170"/>
    </row>
    <row r="132" spans="1:29" ht="36.75" customHeight="1" thickBot="1">
      <c r="A132" s="36" t="s">
        <v>237</v>
      </c>
      <c r="B132" s="37">
        <v>951</v>
      </c>
      <c r="C132" s="38"/>
      <c r="D132" s="38" t="s">
        <v>238</v>
      </c>
      <c r="E132" s="63">
        <v>3978</v>
      </c>
      <c r="F132" s="99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1"/>
      <c r="W132" s="102"/>
      <c r="X132" s="63">
        <v>515.723</v>
      </c>
      <c r="Y132" s="95">
        <f t="shared" si="4"/>
        <v>12.96437908496732</v>
      </c>
      <c r="AA132" s="168"/>
      <c r="AB132" s="166"/>
      <c r="AC132" s="170"/>
    </row>
    <row r="133" spans="1:29" ht="36.75" customHeight="1" thickBot="1">
      <c r="A133" s="36" t="s">
        <v>274</v>
      </c>
      <c r="B133" s="37">
        <v>951</v>
      </c>
      <c r="C133" s="38"/>
      <c r="D133" s="38" t="s">
        <v>275</v>
      </c>
      <c r="E133" s="63">
        <v>109.4786</v>
      </c>
      <c r="F133" s="99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1"/>
      <c r="W133" s="102"/>
      <c r="X133" s="63">
        <v>109.479</v>
      </c>
      <c r="Y133" s="95">
        <f t="shared" si="4"/>
        <v>100.00036536820896</v>
      </c>
      <c r="AA133" s="168"/>
      <c r="AB133" s="166"/>
      <c r="AC133" s="170"/>
    </row>
    <row r="134" spans="1:29" ht="36.75" customHeight="1" thickBot="1">
      <c r="A134" s="36" t="s">
        <v>276</v>
      </c>
      <c r="B134" s="37">
        <v>951</v>
      </c>
      <c r="C134" s="38"/>
      <c r="D134" s="38" t="s">
        <v>277</v>
      </c>
      <c r="E134" s="63">
        <v>3298.423</v>
      </c>
      <c r="F134" s="99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1"/>
      <c r="W134" s="102"/>
      <c r="X134" s="63">
        <v>3298.423</v>
      </c>
      <c r="Y134" s="95">
        <f t="shared" si="4"/>
        <v>100</v>
      </c>
      <c r="AA134" s="168"/>
      <c r="AB134" s="166"/>
      <c r="AC134" s="170"/>
    </row>
    <row r="135" spans="1:29" ht="36.75" customHeight="1" thickBot="1">
      <c r="A135" s="36" t="s">
        <v>258</v>
      </c>
      <c r="B135" s="37">
        <v>951</v>
      </c>
      <c r="C135" s="38"/>
      <c r="D135" s="38" t="s">
        <v>257</v>
      </c>
      <c r="E135" s="63">
        <v>123.031</v>
      </c>
      <c r="F135" s="99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1"/>
      <c r="W135" s="102"/>
      <c r="X135" s="63">
        <v>15.95</v>
      </c>
      <c r="Y135" s="95">
        <f t="shared" si="4"/>
        <v>12.964212271703879</v>
      </c>
      <c r="AA135" s="168"/>
      <c r="AB135" s="166"/>
      <c r="AC135" s="170"/>
    </row>
    <row r="136" spans="1:29" ht="35.25" customHeight="1" thickBot="1">
      <c r="A136" s="56" t="s">
        <v>213</v>
      </c>
      <c r="B136" s="12" t="s">
        <v>2</v>
      </c>
      <c r="C136" s="8"/>
      <c r="D136" s="8" t="s">
        <v>168</v>
      </c>
      <c r="E136" s="64">
        <f>E137</f>
        <v>20</v>
      </c>
      <c r="F136" s="99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1"/>
      <c r="W136" s="102"/>
      <c r="X136" s="64">
        <f>X137</f>
        <v>20</v>
      </c>
      <c r="Y136" s="95">
        <f t="shared" si="4"/>
        <v>100</v>
      </c>
      <c r="AA136" s="165"/>
      <c r="AB136" s="166"/>
      <c r="AC136" s="167"/>
    </row>
    <row r="137" spans="1:29" ht="17.25" customHeight="1" thickBot="1">
      <c r="A137" s="75" t="s">
        <v>17</v>
      </c>
      <c r="B137" s="54" t="s">
        <v>2</v>
      </c>
      <c r="C137" s="55"/>
      <c r="D137" s="55" t="s">
        <v>169</v>
      </c>
      <c r="E137" s="69">
        <f>E138+E139</f>
        <v>20</v>
      </c>
      <c r="F137" s="99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1"/>
      <c r="W137" s="102"/>
      <c r="X137" s="69">
        <f>X138+X139</f>
        <v>20</v>
      </c>
      <c r="Y137" s="95">
        <f t="shared" si="4"/>
        <v>100</v>
      </c>
      <c r="AA137" s="165"/>
      <c r="AB137" s="166"/>
      <c r="AC137" s="167"/>
    </row>
    <row r="138" spans="1:29" ht="17.25" customHeight="1" thickBot="1">
      <c r="A138" s="36" t="s">
        <v>100</v>
      </c>
      <c r="B138" s="72">
        <v>951</v>
      </c>
      <c r="C138" s="73"/>
      <c r="D138" s="73" t="s">
        <v>308</v>
      </c>
      <c r="E138" s="71">
        <v>0</v>
      </c>
      <c r="F138" s="99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1"/>
      <c r="W138" s="102"/>
      <c r="X138" s="71">
        <v>0</v>
      </c>
      <c r="Y138" s="95">
        <v>0</v>
      </c>
      <c r="AA138" s="165"/>
      <c r="AB138" s="166"/>
      <c r="AC138" s="167"/>
    </row>
    <row r="139" spans="1:29" ht="17.25" customHeight="1" thickBot="1">
      <c r="A139" s="40" t="s">
        <v>99</v>
      </c>
      <c r="B139" s="72">
        <v>953</v>
      </c>
      <c r="C139" s="73"/>
      <c r="D139" s="73" t="s">
        <v>309</v>
      </c>
      <c r="E139" s="71">
        <v>20</v>
      </c>
      <c r="F139" s="99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1"/>
      <c r="W139" s="102"/>
      <c r="X139" s="71">
        <v>20</v>
      </c>
      <c r="Y139" s="95">
        <f t="shared" si="4"/>
        <v>100</v>
      </c>
      <c r="AA139" s="168"/>
      <c r="AB139" s="166"/>
      <c r="AC139" s="170"/>
    </row>
    <row r="140" spans="1:29" ht="33" customHeight="1" thickBot="1">
      <c r="A140" s="56" t="s">
        <v>214</v>
      </c>
      <c r="B140" s="12">
        <v>951</v>
      </c>
      <c r="C140" s="8"/>
      <c r="D140" s="8" t="s">
        <v>184</v>
      </c>
      <c r="E140" s="64">
        <f>E141</f>
        <v>12594.98487</v>
      </c>
      <c r="F140" s="99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1"/>
      <c r="W140" s="102"/>
      <c r="X140" s="64">
        <f>X141</f>
        <v>12159.42</v>
      </c>
      <c r="Y140" s="95">
        <f t="shared" si="4"/>
        <v>96.54175948208186</v>
      </c>
      <c r="AA140" s="165"/>
      <c r="AB140" s="166"/>
      <c r="AC140" s="167"/>
    </row>
    <row r="141" spans="1:29" ht="17.25" customHeight="1" thickBot="1">
      <c r="A141" s="75" t="s">
        <v>17</v>
      </c>
      <c r="B141" s="54">
        <v>951</v>
      </c>
      <c r="C141" s="55"/>
      <c r="D141" s="55" t="s">
        <v>185</v>
      </c>
      <c r="E141" s="69">
        <f>E142</f>
        <v>12594.98487</v>
      </c>
      <c r="F141" s="99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1"/>
      <c r="W141" s="102"/>
      <c r="X141" s="69">
        <f>X142</f>
        <v>12159.42</v>
      </c>
      <c r="Y141" s="95">
        <f t="shared" si="4"/>
        <v>96.54175948208186</v>
      </c>
      <c r="AA141" s="165"/>
      <c r="AB141" s="166"/>
      <c r="AC141" s="167"/>
    </row>
    <row r="142" spans="1:29" ht="17.25" customHeight="1" thickBot="1">
      <c r="A142" s="36" t="s">
        <v>186</v>
      </c>
      <c r="B142" s="72">
        <v>951</v>
      </c>
      <c r="C142" s="73"/>
      <c r="D142" s="73" t="s">
        <v>310</v>
      </c>
      <c r="E142" s="71">
        <v>12594.98487</v>
      </c>
      <c r="F142" s="99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1"/>
      <c r="W142" s="102"/>
      <c r="X142" s="71">
        <v>12159.42</v>
      </c>
      <c r="Y142" s="95">
        <f aca="true" t="shared" si="6" ref="Y142:Y205">X142/E142*100</f>
        <v>96.54175948208186</v>
      </c>
      <c r="AA142" s="171"/>
      <c r="AB142" s="166"/>
      <c r="AC142" s="172"/>
    </row>
    <row r="143" spans="1:29" ht="36.75" customHeight="1" thickBot="1">
      <c r="A143" s="56" t="s">
        <v>215</v>
      </c>
      <c r="B143" s="12">
        <v>951</v>
      </c>
      <c r="C143" s="8"/>
      <c r="D143" s="8" t="s">
        <v>187</v>
      </c>
      <c r="E143" s="64">
        <f>E144</f>
        <v>10</v>
      </c>
      <c r="F143" s="99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1"/>
      <c r="W143" s="102"/>
      <c r="X143" s="64">
        <f>X144</f>
        <v>10</v>
      </c>
      <c r="Y143" s="95">
        <f t="shared" si="6"/>
        <v>100</v>
      </c>
      <c r="AA143" s="165"/>
      <c r="AB143" s="166"/>
      <c r="AC143" s="167"/>
    </row>
    <row r="144" spans="1:29" ht="17.25" customHeight="1" thickBot="1">
      <c r="A144" s="75" t="s">
        <v>17</v>
      </c>
      <c r="B144" s="54">
        <v>951</v>
      </c>
      <c r="C144" s="55"/>
      <c r="D144" s="55" t="s">
        <v>188</v>
      </c>
      <c r="E144" s="69">
        <f>E145</f>
        <v>10</v>
      </c>
      <c r="F144" s="99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1"/>
      <c r="W144" s="102"/>
      <c r="X144" s="69">
        <f>X145</f>
        <v>10</v>
      </c>
      <c r="Y144" s="95">
        <f t="shared" si="6"/>
        <v>100</v>
      </c>
      <c r="AA144" s="165"/>
      <c r="AB144" s="166"/>
      <c r="AC144" s="167"/>
    </row>
    <row r="145" spans="1:29" ht="17.25" customHeight="1" thickBot="1">
      <c r="A145" s="36" t="s">
        <v>186</v>
      </c>
      <c r="B145" s="72">
        <v>951</v>
      </c>
      <c r="C145" s="73"/>
      <c r="D145" s="73" t="s">
        <v>188</v>
      </c>
      <c r="E145" s="71">
        <v>10</v>
      </c>
      <c r="F145" s="99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1"/>
      <c r="W145" s="102"/>
      <c r="X145" s="71">
        <v>10</v>
      </c>
      <c r="Y145" s="95">
        <f t="shared" si="6"/>
        <v>100</v>
      </c>
      <c r="AA145" s="168"/>
      <c r="AB145" s="166"/>
      <c r="AC145" s="170"/>
    </row>
    <row r="146" spans="1:29" ht="38.25" customHeight="1" thickBot="1">
      <c r="A146" s="56" t="s">
        <v>216</v>
      </c>
      <c r="B146" s="12">
        <v>951</v>
      </c>
      <c r="C146" s="8"/>
      <c r="D146" s="8" t="s">
        <v>189</v>
      </c>
      <c r="E146" s="64">
        <f>E147</f>
        <v>41880.72747</v>
      </c>
      <c r="F146" s="99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1"/>
      <c r="W146" s="102"/>
      <c r="X146" s="64">
        <f>X147</f>
        <v>36742.899999999994</v>
      </c>
      <c r="Y146" s="95">
        <f t="shared" si="6"/>
        <v>87.73223919359965</v>
      </c>
      <c r="AA146" s="165"/>
      <c r="AB146" s="166"/>
      <c r="AC146" s="167"/>
    </row>
    <row r="147" spans="1:29" ht="17.25" customHeight="1" thickBot="1">
      <c r="A147" s="75" t="s">
        <v>17</v>
      </c>
      <c r="B147" s="54">
        <v>951</v>
      </c>
      <c r="C147" s="55"/>
      <c r="D147" s="55" t="s">
        <v>190</v>
      </c>
      <c r="E147" s="69">
        <f>E148+E149</f>
        <v>41880.72747</v>
      </c>
      <c r="F147" s="99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1"/>
      <c r="W147" s="102"/>
      <c r="X147" s="69">
        <f>X148+X149</f>
        <v>36742.899999999994</v>
      </c>
      <c r="Y147" s="95">
        <f t="shared" si="6"/>
        <v>87.73223919359965</v>
      </c>
      <c r="AA147" s="165"/>
      <c r="AB147" s="166"/>
      <c r="AC147" s="167"/>
    </row>
    <row r="148" spans="1:29" ht="17.25" customHeight="1" thickBot="1">
      <c r="A148" s="36" t="s">
        <v>186</v>
      </c>
      <c r="B148" s="72">
        <v>951</v>
      </c>
      <c r="C148" s="73"/>
      <c r="D148" s="73" t="s">
        <v>311</v>
      </c>
      <c r="E148" s="71">
        <f>27537.9897-27.31481</f>
        <v>27510.67489</v>
      </c>
      <c r="F148" s="99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1"/>
      <c r="W148" s="102"/>
      <c r="X148" s="71">
        <v>23485.958</v>
      </c>
      <c r="Y148" s="95">
        <f t="shared" si="6"/>
        <v>85.37034476219641</v>
      </c>
      <c r="AA148" s="171"/>
      <c r="AB148" s="166"/>
      <c r="AC148" s="172"/>
    </row>
    <row r="149" spans="1:29" ht="17.25" customHeight="1" thickBot="1">
      <c r="A149" s="36" t="s">
        <v>239</v>
      </c>
      <c r="B149" s="72">
        <v>951</v>
      </c>
      <c r="C149" s="73"/>
      <c r="D149" s="73" t="s">
        <v>240</v>
      </c>
      <c r="E149" s="71">
        <v>14370.05258</v>
      </c>
      <c r="F149" s="99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1"/>
      <c r="W149" s="102"/>
      <c r="X149" s="71">
        <v>13256.942</v>
      </c>
      <c r="Y149" s="95">
        <f t="shared" si="6"/>
        <v>92.25395610904577</v>
      </c>
      <c r="AA149" s="168"/>
      <c r="AB149" s="166"/>
      <c r="AC149" s="170"/>
    </row>
    <row r="150" spans="1:29" ht="39" customHeight="1" thickBot="1">
      <c r="A150" s="51" t="s">
        <v>28</v>
      </c>
      <c r="B150" s="49" t="s">
        <v>2</v>
      </c>
      <c r="C150" s="80"/>
      <c r="D150" s="80" t="s">
        <v>141</v>
      </c>
      <c r="E150" s="108">
        <f>E151+E205</f>
        <v>159447.41118</v>
      </c>
      <c r="F150" s="99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1"/>
      <c r="W150" s="102"/>
      <c r="X150" s="108">
        <f>X151+X205</f>
        <v>154090.26599999997</v>
      </c>
      <c r="Y150" s="95">
        <f t="shared" si="6"/>
        <v>96.64018052074088</v>
      </c>
      <c r="AA150" s="165"/>
      <c r="AB150" s="166"/>
      <c r="AC150" s="167"/>
    </row>
    <row r="151" spans="1:29" ht="35.25" customHeight="1" thickBot="1">
      <c r="A151" s="75" t="s">
        <v>17</v>
      </c>
      <c r="B151" s="76">
        <v>951</v>
      </c>
      <c r="C151" s="77"/>
      <c r="D151" s="76" t="s">
        <v>141</v>
      </c>
      <c r="E151" s="65">
        <f>E152+E153+E157+E161+E164+E165+E175+E177+E188+E190+E192+E194+E196+E198+E200+E202+E185+E159+E163+E179+E183+E181</f>
        <v>137914.07034</v>
      </c>
      <c r="F151" s="99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1"/>
      <c r="W151" s="102"/>
      <c r="X151" s="65">
        <f>X152+X153+X157+X161+X164+X165+X175+X177+X188+X190+X192+X194+X196+X198+X200+X202+X185+X159+X163+X179+X183+X181</f>
        <v>133399.41499999998</v>
      </c>
      <c r="Y151" s="95">
        <f t="shared" si="6"/>
        <v>96.72647226720954</v>
      </c>
      <c r="AA151" s="165"/>
      <c r="AB151" s="166"/>
      <c r="AC151" s="167"/>
    </row>
    <row r="152" spans="1:29" ht="16.5" thickBot="1">
      <c r="A152" s="97" t="s">
        <v>29</v>
      </c>
      <c r="B152" s="72">
        <v>951</v>
      </c>
      <c r="C152" s="73"/>
      <c r="D152" s="73" t="s">
        <v>142</v>
      </c>
      <c r="E152" s="71">
        <v>2610.67446</v>
      </c>
      <c r="F152" s="109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1"/>
      <c r="W152" s="112"/>
      <c r="X152" s="71">
        <v>2610.674</v>
      </c>
      <c r="Y152" s="95">
        <f t="shared" si="6"/>
        <v>99.99998238003216</v>
      </c>
      <c r="AA152" s="171"/>
      <c r="AB152" s="166"/>
      <c r="AC152" s="172"/>
    </row>
    <row r="153" spans="1:29" ht="48" thickBot="1">
      <c r="A153" s="7" t="s">
        <v>5</v>
      </c>
      <c r="B153" s="12">
        <v>951</v>
      </c>
      <c r="C153" s="8"/>
      <c r="D153" s="8" t="s">
        <v>141</v>
      </c>
      <c r="E153" s="64">
        <f>E154+E155+E156</f>
        <v>4767.25124</v>
      </c>
      <c r="F153" s="113" t="e">
        <f>#REF!+#REF!+F177+F179+#REF!+#REF!+#REF!+#REF!+#REF!+#REF!+#REF!+F202</f>
        <v>#REF!</v>
      </c>
      <c r="G153" s="114" t="e">
        <f>#REF!+#REF!+G177+G179+#REF!+#REF!+#REF!+#REF!+#REF!+#REF!+#REF!+G202</f>
        <v>#REF!</v>
      </c>
      <c r="H153" s="114" t="e">
        <f>#REF!+#REF!+H177+H179+#REF!+#REF!+#REF!+#REF!+#REF!+#REF!+#REF!+H202</f>
        <v>#REF!</v>
      </c>
      <c r="I153" s="114" t="e">
        <f>#REF!+#REF!+I177+I179+#REF!+#REF!+#REF!+#REF!+#REF!+#REF!+#REF!+I202</f>
        <v>#REF!</v>
      </c>
      <c r="J153" s="114" t="e">
        <f>#REF!+#REF!+J177+J179+#REF!+#REF!+#REF!+#REF!+#REF!+#REF!+#REF!+J202</f>
        <v>#REF!</v>
      </c>
      <c r="K153" s="114" t="e">
        <f>#REF!+#REF!+K177+K179+#REF!+#REF!+#REF!+#REF!+#REF!+#REF!+#REF!+K202</f>
        <v>#REF!</v>
      </c>
      <c r="L153" s="114" t="e">
        <f>#REF!+#REF!+L177+L179+#REF!+#REF!+#REF!+#REF!+#REF!+#REF!+#REF!+L202</f>
        <v>#REF!</v>
      </c>
      <c r="M153" s="114" t="e">
        <f>#REF!+#REF!+M177+M179+#REF!+#REF!+#REF!+#REF!+#REF!+#REF!+#REF!+M202</f>
        <v>#REF!</v>
      </c>
      <c r="N153" s="114" t="e">
        <f>#REF!+#REF!+N177+N179+#REF!+#REF!+#REF!+#REF!+#REF!+#REF!+#REF!+N202</f>
        <v>#REF!</v>
      </c>
      <c r="O153" s="114" t="e">
        <f>#REF!+#REF!+O177+O179+#REF!+#REF!+#REF!+#REF!+#REF!+#REF!+#REF!+O202</f>
        <v>#REF!</v>
      </c>
      <c r="P153" s="114" t="e">
        <f>#REF!+#REF!+P177+P179+#REF!+#REF!+#REF!+#REF!+#REF!+#REF!+#REF!+P202</f>
        <v>#REF!</v>
      </c>
      <c r="Q153" s="114" t="e">
        <f>#REF!+#REF!+Q177+Q179+#REF!+#REF!+#REF!+#REF!+#REF!+#REF!+#REF!+Q202</f>
        <v>#REF!</v>
      </c>
      <c r="R153" s="114" t="e">
        <f>#REF!+#REF!+R177+R179+#REF!+#REF!+#REF!+#REF!+#REF!+#REF!+#REF!+R202</f>
        <v>#REF!</v>
      </c>
      <c r="S153" s="114" t="e">
        <f>#REF!+#REF!+S177+S179+#REF!+#REF!+#REF!+#REF!+#REF!+#REF!+#REF!+S202</f>
        <v>#REF!</v>
      </c>
      <c r="T153" s="114" t="e">
        <f>#REF!+#REF!+T177+T179+#REF!+#REF!+#REF!+#REF!+#REF!+#REF!+#REF!+T202</f>
        <v>#REF!</v>
      </c>
      <c r="U153" s="114" t="e">
        <f>#REF!+#REF!+U177+U179+#REF!+#REF!+#REF!+#REF!+#REF!+#REF!+#REF!+U202</f>
        <v>#REF!</v>
      </c>
      <c r="V153" s="115" t="e">
        <f>#REF!+#REF!+V177+V179+#REF!+#REF!+#REF!+#REF!+#REF!+#REF!+#REF!+V202</f>
        <v>#REF!</v>
      </c>
      <c r="W153" s="116" t="e">
        <f>V153/E151*100</f>
        <v>#REF!</v>
      </c>
      <c r="X153" s="64">
        <f>X154+X155+X156</f>
        <v>4767.251</v>
      </c>
      <c r="Y153" s="95">
        <f t="shared" si="6"/>
        <v>99.99999496565238</v>
      </c>
      <c r="AA153" s="165"/>
      <c r="AB153" s="166"/>
      <c r="AC153" s="167"/>
    </row>
    <row r="154" spans="1:29" ht="20.25" customHeight="1" outlineLevel="3" thickBot="1">
      <c r="A154" s="52" t="s">
        <v>87</v>
      </c>
      <c r="B154" s="53">
        <v>951</v>
      </c>
      <c r="C154" s="38"/>
      <c r="D154" s="38" t="s">
        <v>143</v>
      </c>
      <c r="E154" s="63">
        <v>2623.20801</v>
      </c>
      <c r="F154" s="117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9"/>
      <c r="W154" s="116"/>
      <c r="X154" s="63">
        <v>2623.208</v>
      </c>
      <c r="Y154" s="95">
        <f t="shared" si="6"/>
        <v>99.9999996187874</v>
      </c>
      <c r="AA154" s="171"/>
      <c r="AB154" s="166"/>
      <c r="AC154" s="172"/>
    </row>
    <row r="155" spans="1:29" ht="18.75" customHeight="1" outlineLevel="6" thickBot="1">
      <c r="A155" s="36" t="s">
        <v>88</v>
      </c>
      <c r="B155" s="37">
        <v>951</v>
      </c>
      <c r="C155" s="38"/>
      <c r="D155" s="38" t="s">
        <v>144</v>
      </c>
      <c r="E155" s="63">
        <v>2144.04323</v>
      </c>
      <c r="F155" s="120" t="e">
        <f>#REF!</f>
        <v>#REF!</v>
      </c>
      <c r="G155" s="121" t="e">
        <f>#REF!</f>
        <v>#REF!</v>
      </c>
      <c r="H155" s="121" t="e">
        <f>#REF!</f>
        <v>#REF!</v>
      </c>
      <c r="I155" s="121" t="e">
        <f>#REF!</f>
        <v>#REF!</v>
      </c>
      <c r="J155" s="121" t="e">
        <f>#REF!</f>
        <v>#REF!</v>
      </c>
      <c r="K155" s="121" t="e">
        <f>#REF!</f>
        <v>#REF!</v>
      </c>
      <c r="L155" s="121" t="e">
        <f>#REF!</f>
        <v>#REF!</v>
      </c>
      <c r="M155" s="121" t="e">
        <f>#REF!</f>
        <v>#REF!</v>
      </c>
      <c r="N155" s="121" t="e">
        <f>#REF!</f>
        <v>#REF!</v>
      </c>
      <c r="O155" s="121" t="e">
        <f>#REF!</f>
        <v>#REF!</v>
      </c>
      <c r="P155" s="121" t="e">
        <f>#REF!</f>
        <v>#REF!</v>
      </c>
      <c r="Q155" s="121" t="e">
        <f>#REF!</f>
        <v>#REF!</v>
      </c>
      <c r="R155" s="121" t="e">
        <f>#REF!</f>
        <v>#REF!</v>
      </c>
      <c r="S155" s="121" t="e">
        <f>#REF!</f>
        <v>#REF!</v>
      </c>
      <c r="T155" s="121" t="e">
        <f>#REF!</f>
        <v>#REF!</v>
      </c>
      <c r="U155" s="121" t="e">
        <f>#REF!</f>
        <v>#REF!</v>
      </c>
      <c r="V155" s="122" t="e">
        <f>#REF!</f>
        <v>#REF!</v>
      </c>
      <c r="W155" s="116" t="e">
        <f>V155/E154*100</f>
        <v>#REF!</v>
      </c>
      <c r="X155" s="63">
        <v>2144.043</v>
      </c>
      <c r="Y155" s="95">
        <f t="shared" si="6"/>
        <v>99.99998927260435</v>
      </c>
      <c r="AA155" s="171"/>
      <c r="AB155" s="166"/>
      <c r="AC155" s="172"/>
    </row>
    <row r="156" spans="1:29" ht="21.75" customHeight="1" outlineLevel="6" thickBot="1">
      <c r="A156" s="36" t="s">
        <v>82</v>
      </c>
      <c r="B156" s="37">
        <v>951</v>
      </c>
      <c r="C156" s="38"/>
      <c r="D156" s="38" t="s">
        <v>145</v>
      </c>
      <c r="E156" s="63">
        <v>0</v>
      </c>
      <c r="F156" s="123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5"/>
      <c r="W156" s="116"/>
      <c r="X156" s="63">
        <v>0</v>
      </c>
      <c r="Y156" s="95">
        <v>0</v>
      </c>
      <c r="AA156" s="165"/>
      <c r="AB156" s="166"/>
      <c r="AC156" s="167"/>
    </row>
    <row r="157" spans="1:29" ht="19.5" customHeight="1" outlineLevel="6" thickBot="1">
      <c r="A157" s="7" t="s">
        <v>6</v>
      </c>
      <c r="B157" s="12">
        <v>951</v>
      </c>
      <c r="C157" s="8"/>
      <c r="D157" s="8" t="s">
        <v>141</v>
      </c>
      <c r="E157" s="64">
        <f>E158</f>
        <v>10292.39796</v>
      </c>
      <c r="F157" s="123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5"/>
      <c r="W157" s="116"/>
      <c r="X157" s="64">
        <f>X158</f>
        <v>10087.363</v>
      </c>
      <c r="Y157" s="95">
        <f t="shared" si="6"/>
        <v>98.00789902608857</v>
      </c>
      <c r="AA157" s="165"/>
      <c r="AB157" s="166"/>
      <c r="AC157" s="167"/>
    </row>
    <row r="158" spans="1:29" ht="19.5" customHeight="1" outlineLevel="6" thickBot="1">
      <c r="A158" s="52" t="s">
        <v>83</v>
      </c>
      <c r="B158" s="37">
        <v>951</v>
      </c>
      <c r="C158" s="38"/>
      <c r="D158" s="38" t="s">
        <v>143</v>
      </c>
      <c r="E158" s="63">
        <f>10268.52652+23.87144</f>
        <v>10292.39796</v>
      </c>
      <c r="F158" s="123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5"/>
      <c r="W158" s="116"/>
      <c r="X158" s="63">
        <v>10087.363</v>
      </c>
      <c r="Y158" s="95">
        <f t="shared" si="6"/>
        <v>98.00789902608857</v>
      </c>
      <c r="AA158" s="171"/>
      <c r="AB158" s="166"/>
      <c r="AC158" s="172"/>
    </row>
    <row r="159" spans="1:29" ht="21" customHeight="1" outlineLevel="6" thickBot="1">
      <c r="A159" s="7" t="s">
        <v>78</v>
      </c>
      <c r="B159" s="12">
        <v>951</v>
      </c>
      <c r="C159" s="8"/>
      <c r="D159" s="8" t="s">
        <v>141</v>
      </c>
      <c r="E159" s="64">
        <f>E160</f>
        <v>28.025</v>
      </c>
      <c r="F159" s="126">
        <v>96</v>
      </c>
      <c r="G159" s="66">
        <v>96</v>
      </c>
      <c r="H159" s="66">
        <v>96</v>
      </c>
      <c r="I159" s="66">
        <v>96</v>
      </c>
      <c r="J159" s="66">
        <v>96</v>
      </c>
      <c r="K159" s="66">
        <v>96</v>
      </c>
      <c r="L159" s="66">
        <v>96</v>
      </c>
      <c r="M159" s="66">
        <v>96</v>
      </c>
      <c r="N159" s="66">
        <v>96</v>
      </c>
      <c r="O159" s="66">
        <v>96</v>
      </c>
      <c r="P159" s="66">
        <v>96</v>
      </c>
      <c r="Q159" s="66">
        <v>96</v>
      </c>
      <c r="R159" s="66">
        <v>96</v>
      </c>
      <c r="S159" s="66">
        <v>96</v>
      </c>
      <c r="T159" s="66">
        <v>96</v>
      </c>
      <c r="U159" s="124">
        <v>96</v>
      </c>
      <c r="V159" s="127">
        <v>141</v>
      </c>
      <c r="W159" s="116">
        <f>V159/E157*100</f>
        <v>1.3699431419964254</v>
      </c>
      <c r="X159" s="64">
        <f>X160</f>
        <v>2.628</v>
      </c>
      <c r="Y159" s="95">
        <f t="shared" si="6"/>
        <v>9.377341659232828</v>
      </c>
      <c r="AA159" s="165"/>
      <c r="AB159" s="166"/>
      <c r="AC159" s="167"/>
    </row>
    <row r="160" spans="1:29" ht="37.5" customHeight="1" outlineLevel="3" thickBot="1">
      <c r="A160" s="36" t="s">
        <v>79</v>
      </c>
      <c r="B160" s="37">
        <v>951</v>
      </c>
      <c r="C160" s="38"/>
      <c r="D160" s="38" t="s">
        <v>146</v>
      </c>
      <c r="E160" s="63">
        <v>28.025</v>
      </c>
      <c r="F160" s="117" t="e">
        <f>#REF!</f>
        <v>#REF!</v>
      </c>
      <c r="G160" s="118" t="e">
        <f>#REF!</f>
        <v>#REF!</v>
      </c>
      <c r="H160" s="118" t="e">
        <f>#REF!</f>
        <v>#REF!</v>
      </c>
      <c r="I160" s="118" t="e">
        <f>#REF!</f>
        <v>#REF!</v>
      </c>
      <c r="J160" s="118" t="e">
        <f>#REF!</f>
        <v>#REF!</v>
      </c>
      <c r="K160" s="118" t="e">
        <f>#REF!</f>
        <v>#REF!</v>
      </c>
      <c r="L160" s="118" t="e">
        <f>#REF!</f>
        <v>#REF!</v>
      </c>
      <c r="M160" s="118" t="e">
        <f>#REF!</f>
        <v>#REF!</v>
      </c>
      <c r="N160" s="118" t="e">
        <f>#REF!</f>
        <v>#REF!</v>
      </c>
      <c r="O160" s="118" t="e">
        <f>#REF!</f>
        <v>#REF!</v>
      </c>
      <c r="P160" s="118" t="e">
        <f>#REF!</f>
        <v>#REF!</v>
      </c>
      <c r="Q160" s="118" t="e">
        <f>#REF!</f>
        <v>#REF!</v>
      </c>
      <c r="R160" s="118" t="e">
        <f>#REF!</f>
        <v>#REF!</v>
      </c>
      <c r="S160" s="118" t="e">
        <f>#REF!</f>
        <v>#REF!</v>
      </c>
      <c r="T160" s="118" t="e">
        <f>#REF!</f>
        <v>#REF!</v>
      </c>
      <c r="U160" s="118" t="e">
        <f>#REF!</f>
        <v>#REF!</v>
      </c>
      <c r="V160" s="128" t="e">
        <f>#REF!</f>
        <v>#REF!</v>
      </c>
      <c r="W160" s="116" t="e">
        <f>V160/E158*100</f>
        <v>#REF!</v>
      </c>
      <c r="X160" s="63">
        <v>2.628</v>
      </c>
      <c r="Y160" s="95">
        <f t="shared" si="6"/>
        <v>9.377341659232828</v>
      </c>
      <c r="AA160" s="168"/>
      <c r="AB160" s="166"/>
      <c r="AC160" s="170"/>
    </row>
    <row r="161" spans="1:29" ht="18.75" customHeight="1" outlineLevel="3" thickBot="1">
      <c r="A161" s="7" t="s">
        <v>7</v>
      </c>
      <c r="B161" s="12">
        <v>951</v>
      </c>
      <c r="C161" s="8"/>
      <c r="D161" s="8" t="s">
        <v>141</v>
      </c>
      <c r="E161" s="64">
        <f>E162</f>
        <v>7136.5534</v>
      </c>
      <c r="F161" s="12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30"/>
      <c r="W161" s="116"/>
      <c r="X161" s="64">
        <f>X162</f>
        <v>7105.8</v>
      </c>
      <c r="Y161" s="95">
        <f t="shared" si="6"/>
        <v>99.56907209578226</v>
      </c>
      <c r="AA161" s="165"/>
      <c r="AB161" s="166"/>
      <c r="AC161" s="167"/>
    </row>
    <row r="162" spans="1:29" ht="33" customHeight="1" outlineLevel="3" thickBot="1">
      <c r="A162" s="52" t="s">
        <v>84</v>
      </c>
      <c r="B162" s="37">
        <v>951</v>
      </c>
      <c r="C162" s="38"/>
      <c r="D162" s="38" t="s">
        <v>143</v>
      </c>
      <c r="E162" s="63">
        <v>7136.5534</v>
      </c>
      <c r="F162" s="12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30"/>
      <c r="W162" s="116"/>
      <c r="X162" s="63">
        <v>7105.8</v>
      </c>
      <c r="Y162" s="95">
        <f t="shared" si="6"/>
        <v>99.56907209578226</v>
      </c>
      <c r="AA162" s="171"/>
      <c r="AB162" s="166"/>
      <c r="AC162" s="172"/>
    </row>
    <row r="163" spans="1:29" ht="20.25" customHeight="1" outlineLevel="5" thickBot="1">
      <c r="A163" s="96" t="s">
        <v>92</v>
      </c>
      <c r="B163" s="72">
        <v>951</v>
      </c>
      <c r="C163" s="73"/>
      <c r="D163" s="73" t="s">
        <v>147</v>
      </c>
      <c r="E163" s="71">
        <v>0</v>
      </c>
      <c r="F163" s="131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3"/>
      <c r="W163" s="134"/>
      <c r="X163" s="71">
        <v>0</v>
      </c>
      <c r="Y163" s="95">
        <v>0</v>
      </c>
      <c r="AA163" s="165"/>
      <c r="AB163" s="166"/>
      <c r="AC163" s="167"/>
    </row>
    <row r="164" spans="1:29" ht="32.25" outlineLevel="4" thickBot="1">
      <c r="A164" s="97" t="s">
        <v>30</v>
      </c>
      <c r="B164" s="72">
        <v>951</v>
      </c>
      <c r="C164" s="73"/>
      <c r="D164" s="73" t="s">
        <v>322</v>
      </c>
      <c r="E164" s="71">
        <v>7625.22984</v>
      </c>
      <c r="F164" s="135" t="e">
        <f>#REF!</f>
        <v>#REF!</v>
      </c>
      <c r="G164" s="136" t="e">
        <f>#REF!</f>
        <v>#REF!</v>
      </c>
      <c r="H164" s="136" t="e">
        <f>#REF!</f>
        <v>#REF!</v>
      </c>
      <c r="I164" s="136" t="e">
        <f>#REF!</f>
        <v>#REF!</v>
      </c>
      <c r="J164" s="136" t="e">
        <f>#REF!</f>
        <v>#REF!</v>
      </c>
      <c r="K164" s="136" t="e">
        <f>#REF!</f>
        <v>#REF!</v>
      </c>
      <c r="L164" s="136" t="e">
        <f>#REF!</f>
        <v>#REF!</v>
      </c>
      <c r="M164" s="136" t="e">
        <f>#REF!</f>
        <v>#REF!</v>
      </c>
      <c r="N164" s="136" t="e">
        <f>#REF!</f>
        <v>#REF!</v>
      </c>
      <c r="O164" s="136" t="e">
        <f>#REF!</f>
        <v>#REF!</v>
      </c>
      <c r="P164" s="136" t="e">
        <f>#REF!</f>
        <v>#REF!</v>
      </c>
      <c r="Q164" s="136" t="e">
        <f>#REF!</f>
        <v>#REF!</v>
      </c>
      <c r="R164" s="136" t="e">
        <f>#REF!</f>
        <v>#REF!</v>
      </c>
      <c r="S164" s="136" t="e">
        <f>#REF!</f>
        <v>#REF!</v>
      </c>
      <c r="T164" s="136" t="e">
        <f>#REF!</f>
        <v>#REF!</v>
      </c>
      <c r="U164" s="136" t="e">
        <f>#REF!</f>
        <v>#REF!</v>
      </c>
      <c r="V164" s="136" t="e">
        <f>#REF!</f>
        <v>#REF!</v>
      </c>
      <c r="W164" s="134" t="e">
        <f>V164/E162*100</f>
        <v>#REF!</v>
      </c>
      <c r="X164" s="71">
        <v>7625.23</v>
      </c>
      <c r="Y164" s="95">
        <f t="shared" si="6"/>
        <v>100.0000020982974</v>
      </c>
      <c r="AA164" s="171"/>
      <c r="AB164" s="166"/>
      <c r="AC164" s="172"/>
    </row>
    <row r="165" spans="1:29" ht="16.5" outlineLevel="4" thickBot="1">
      <c r="A165" s="7" t="s">
        <v>8</v>
      </c>
      <c r="B165" s="12">
        <v>951</v>
      </c>
      <c r="C165" s="8"/>
      <c r="D165" s="8" t="s">
        <v>141</v>
      </c>
      <c r="E165" s="64">
        <f>E166+E167+E169+E171+E172+E173+E168+E170+E174</f>
        <v>71399.42861000003</v>
      </c>
      <c r="F165" s="123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3"/>
      <c r="W165" s="116"/>
      <c r="X165" s="64">
        <f>X166+X167+X169+X171+X172+X173+X168+X170+X174</f>
        <v>68605.451</v>
      </c>
      <c r="Y165" s="95">
        <f t="shared" si="6"/>
        <v>96.08683477670196</v>
      </c>
      <c r="AA165" s="165"/>
      <c r="AB165" s="166"/>
      <c r="AC165" s="167"/>
    </row>
    <row r="166" spans="1:29" ht="16.5" outlineLevel="5" thickBot="1">
      <c r="A166" s="36" t="s">
        <v>9</v>
      </c>
      <c r="B166" s="37">
        <v>951</v>
      </c>
      <c r="C166" s="38"/>
      <c r="D166" s="38" t="s">
        <v>148</v>
      </c>
      <c r="E166" s="63">
        <v>2651.06</v>
      </c>
      <c r="F166" s="12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124"/>
      <c r="V166" s="127">
        <v>0</v>
      </c>
      <c r="W166" s="116">
        <f>V166/E164*100</f>
        <v>0</v>
      </c>
      <c r="X166" s="63">
        <v>2120.42</v>
      </c>
      <c r="Y166" s="95">
        <f t="shared" si="6"/>
        <v>79.98385551439802</v>
      </c>
      <c r="AA166" s="171"/>
      <c r="AB166" s="166"/>
      <c r="AC166" s="172"/>
    </row>
    <row r="167" spans="1:29" ht="19.5" customHeight="1" outlineLevel="5" thickBot="1">
      <c r="A167" s="52" t="s">
        <v>84</v>
      </c>
      <c r="B167" s="37">
        <v>951</v>
      </c>
      <c r="C167" s="38"/>
      <c r="D167" s="38" t="s">
        <v>143</v>
      </c>
      <c r="E167" s="63">
        <v>24296.09417</v>
      </c>
      <c r="F167" s="123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5"/>
      <c r="W167" s="116"/>
      <c r="X167" s="63">
        <v>24060.494</v>
      </c>
      <c r="Y167" s="95">
        <f t="shared" si="6"/>
        <v>99.03029611117118</v>
      </c>
      <c r="AA167" s="171"/>
      <c r="AB167" s="166"/>
      <c r="AC167" s="172"/>
    </row>
    <row r="168" spans="1:29" ht="16.5" outlineLevel="5" thickBot="1">
      <c r="A168" s="36" t="s">
        <v>82</v>
      </c>
      <c r="B168" s="37">
        <v>951</v>
      </c>
      <c r="C168" s="38"/>
      <c r="D168" s="38" t="s">
        <v>145</v>
      </c>
      <c r="E168" s="63">
        <v>268.60184</v>
      </c>
      <c r="F168" s="12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124"/>
      <c r="V168" s="127">
        <v>9539.0701</v>
      </c>
      <c r="W168" s="116">
        <f>V168/E167*100</f>
        <v>39.26174319730175</v>
      </c>
      <c r="X168" s="63">
        <v>268.602</v>
      </c>
      <c r="Y168" s="95">
        <f t="shared" si="6"/>
        <v>100.000059567723</v>
      </c>
      <c r="AA168" s="168"/>
      <c r="AB168" s="166"/>
      <c r="AC168" s="168"/>
    </row>
    <row r="169" spans="1:29" ht="19.5" customHeight="1" outlineLevel="4" thickBot="1">
      <c r="A169" s="36" t="s">
        <v>31</v>
      </c>
      <c r="B169" s="37">
        <v>951</v>
      </c>
      <c r="C169" s="38"/>
      <c r="D169" s="38" t="s">
        <v>149</v>
      </c>
      <c r="E169" s="63">
        <v>40314.42597</v>
      </c>
      <c r="F169" s="123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37"/>
      <c r="W169" s="116"/>
      <c r="X169" s="63">
        <v>38510.273</v>
      </c>
      <c r="Y169" s="95">
        <f t="shared" si="6"/>
        <v>95.524795587211</v>
      </c>
      <c r="AA169" s="171"/>
      <c r="AB169" s="166"/>
      <c r="AC169" s="172"/>
    </row>
    <row r="170" spans="1:29" ht="19.5" customHeight="1" outlineLevel="4" thickBot="1">
      <c r="A170" s="36" t="s">
        <v>43</v>
      </c>
      <c r="B170" s="37">
        <v>951</v>
      </c>
      <c r="C170" s="38"/>
      <c r="D170" s="38" t="s">
        <v>242</v>
      </c>
      <c r="E170" s="63">
        <v>800.73201</v>
      </c>
      <c r="F170" s="123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37"/>
      <c r="W170" s="116"/>
      <c r="X170" s="63">
        <v>800.732</v>
      </c>
      <c r="Y170" s="95">
        <f t="shared" si="6"/>
        <v>99.99999875114273</v>
      </c>
      <c r="AA170" s="168"/>
      <c r="AB170" s="166"/>
      <c r="AC170" s="170"/>
    </row>
    <row r="171" spans="1:29" ht="32.25" outlineLevel="5" thickBot="1">
      <c r="A171" s="40" t="s">
        <v>32</v>
      </c>
      <c r="B171" s="37">
        <v>951</v>
      </c>
      <c r="C171" s="38"/>
      <c r="D171" s="38" t="s">
        <v>150</v>
      </c>
      <c r="E171" s="63">
        <v>1137.906</v>
      </c>
      <c r="F171" s="123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5"/>
      <c r="W171" s="116"/>
      <c r="X171" s="63">
        <v>1131.445</v>
      </c>
      <c r="Y171" s="95">
        <f t="shared" si="6"/>
        <v>99.43220265997367</v>
      </c>
      <c r="AA171" s="171"/>
      <c r="AB171" s="166"/>
      <c r="AC171" s="172"/>
    </row>
    <row r="172" spans="1:29" ht="32.25" outlineLevel="5" thickBot="1">
      <c r="A172" s="40" t="s">
        <v>33</v>
      </c>
      <c r="B172" s="37">
        <v>951</v>
      </c>
      <c r="C172" s="38"/>
      <c r="D172" s="38" t="s">
        <v>151</v>
      </c>
      <c r="E172" s="63">
        <v>747.1569999999999</v>
      </c>
      <c r="F172" s="123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5"/>
      <c r="W172" s="116"/>
      <c r="X172" s="63">
        <v>747.157</v>
      </c>
      <c r="Y172" s="95">
        <f t="shared" si="6"/>
        <v>100.00000000000003</v>
      </c>
      <c r="AA172" s="171"/>
      <c r="AB172" s="166"/>
      <c r="AC172" s="172"/>
    </row>
    <row r="173" spans="1:29" ht="32.25" outlineLevel="6" thickBot="1">
      <c r="A173" s="40" t="s">
        <v>34</v>
      </c>
      <c r="B173" s="37">
        <v>951</v>
      </c>
      <c r="C173" s="38"/>
      <c r="D173" s="38" t="s">
        <v>152</v>
      </c>
      <c r="E173" s="63">
        <v>739.0169999999999</v>
      </c>
      <c r="F173" s="138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25"/>
      <c r="W173" s="116"/>
      <c r="X173" s="63">
        <v>592.837</v>
      </c>
      <c r="Y173" s="95">
        <f t="shared" si="6"/>
        <v>80.21967018350053</v>
      </c>
      <c r="AA173" s="171"/>
      <c r="AB173" s="166"/>
      <c r="AC173" s="172"/>
    </row>
    <row r="174" spans="1:29" ht="71.25" customHeight="1" outlineLevel="6" thickBot="1">
      <c r="A174" s="40" t="s">
        <v>259</v>
      </c>
      <c r="B174" s="37">
        <v>951</v>
      </c>
      <c r="C174" s="38"/>
      <c r="D174" s="38" t="s">
        <v>260</v>
      </c>
      <c r="E174" s="63">
        <v>444.43462</v>
      </c>
      <c r="F174" s="138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25"/>
      <c r="W174" s="116"/>
      <c r="X174" s="63">
        <v>373.491</v>
      </c>
      <c r="Y174" s="95">
        <f t="shared" si="6"/>
        <v>84.03733264523811</v>
      </c>
      <c r="AA174" s="171"/>
      <c r="AB174" s="166"/>
      <c r="AC174" s="172"/>
    </row>
    <row r="175" spans="1:29" ht="20.25" customHeight="1" outlineLevel="6" thickBot="1">
      <c r="A175" s="7" t="s">
        <v>22</v>
      </c>
      <c r="B175" s="12">
        <v>951</v>
      </c>
      <c r="C175" s="8" t="s">
        <v>2</v>
      </c>
      <c r="D175" s="8" t="s">
        <v>153</v>
      </c>
      <c r="E175" s="64">
        <f>E176</f>
        <v>1943.634</v>
      </c>
      <c r="F175" s="138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25"/>
      <c r="W175" s="116"/>
      <c r="X175" s="64">
        <f>X176</f>
        <v>1943.634</v>
      </c>
      <c r="Y175" s="95">
        <f t="shared" si="6"/>
        <v>100</v>
      </c>
      <c r="AA175" s="165"/>
      <c r="AB175" s="166"/>
      <c r="AC175" s="167"/>
    </row>
    <row r="176" spans="1:29" ht="34.5" customHeight="1" outlineLevel="6" thickBot="1">
      <c r="A176" s="36" t="s">
        <v>13</v>
      </c>
      <c r="B176" s="37">
        <v>951</v>
      </c>
      <c r="C176" s="38" t="s">
        <v>2</v>
      </c>
      <c r="D176" s="38" t="s">
        <v>154</v>
      </c>
      <c r="E176" s="63">
        <v>1943.634</v>
      </c>
      <c r="F176" s="138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25"/>
      <c r="W176" s="116"/>
      <c r="X176" s="63">
        <v>1943.634</v>
      </c>
      <c r="Y176" s="95">
        <f t="shared" si="6"/>
        <v>100</v>
      </c>
      <c r="AA176" s="168"/>
      <c r="AB176" s="166"/>
      <c r="AC176" s="170"/>
    </row>
    <row r="177" spans="1:29" ht="18" customHeight="1" outlineLevel="6" thickBot="1">
      <c r="A177" s="7" t="s">
        <v>10</v>
      </c>
      <c r="B177" s="12">
        <v>951</v>
      </c>
      <c r="C177" s="8"/>
      <c r="D177" s="8" t="s">
        <v>153</v>
      </c>
      <c r="E177" s="64">
        <f>E178</f>
        <v>40.536</v>
      </c>
      <c r="F177" s="140" t="e">
        <f>#REF!+#REF!</f>
        <v>#REF!</v>
      </c>
      <c r="G177" s="141" t="e">
        <f>#REF!+#REF!</f>
        <v>#REF!</v>
      </c>
      <c r="H177" s="141" t="e">
        <f>#REF!+#REF!</f>
        <v>#REF!</v>
      </c>
      <c r="I177" s="141" t="e">
        <f>#REF!+#REF!</f>
        <v>#REF!</v>
      </c>
      <c r="J177" s="141" t="e">
        <f>#REF!+#REF!</f>
        <v>#REF!</v>
      </c>
      <c r="K177" s="141" t="e">
        <f>#REF!+#REF!</f>
        <v>#REF!</v>
      </c>
      <c r="L177" s="141" t="e">
        <f>#REF!+#REF!</f>
        <v>#REF!</v>
      </c>
      <c r="M177" s="141" t="e">
        <f>#REF!+#REF!</f>
        <v>#REF!</v>
      </c>
      <c r="N177" s="141" t="e">
        <f>#REF!+#REF!</f>
        <v>#REF!</v>
      </c>
      <c r="O177" s="141" t="e">
        <f>#REF!+#REF!</f>
        <v>#REF!</v>
      </c>
      <c r="P177" s="141" t="e">
        <f>#REF!+#REF!</f>
        <v>#REF!</v>
      </c>
      <c r="Q177" s="141" t="e">
        <f>#REF!+#REF!</f>
        <v>#REF!</v>
      </c>
      <c r="R177" s="141" t="e">
        <f>#REF!+#REF!</f>
        <v>#REF!</v>
      </c>
      <c r="S177" s="141" t="e">
        <f>#REF!+#REF!</f>
        <v>#REF!</v>
      </c>
      <c r="T177" s="141" t="e">
        <f>#REF!+#REF!</f>
        <v>#REF!</v>
      </c>
      <c r="U177" s="141" t="e">
        <f>#REF!+#REF!</f>
        <v>#REF!</v>
      </c>
      <c r="V177" s="142" t="e">
        <f>#REF!+#REF!</f>
        <v>#REF!</v>
      </c>
      <c r="W177" s="116" t="e">
        <f>V177/E175*100</f>
        <v>#REF!</v>
      </c>
      <c r="X177" s="64">
        <f>X178</f>
        <v>40.536</v>
      </c>
      <c r="Y177" s="95">
        <f t="shared" si="6"/>
        <v>100</v>
      </c>
      <c r="AA177" s="165"/>
      <c r="AB177" s="166"/>
      <c r="AC177" s="167"/>
    </row>
    <row r="178" spans="1:29" ht="33.75" customHeight="1" outlineLevel="4" thickBot="1">
      <c r="A178" s="36" t="s">
        <v>38</v>
      </c>
      <c r="B178" s="37">
        <v>951</v>
      </c>
      <c r="C178" s="38"/>
      <c r="D178" s="38" t="s">
        <v>155</v>
      </c>
      <c r="E178" s="63">
        <v>40.536</v>
      </c>
      <c r="F178" s="143" t="e">
        <f>#REF!</f>
        <v>#REF!</v>
      </c>
      <c r="G178" s="144" t="e">
        <f>#REF!</f>
        <v>#REF!</v>
      </c>
      <c r="H178" s="144" t="e">
        <f>#REF!</f>
        <v>#REF!</v>
      </c>
      <c r="I178" s="144" t="e">
        <f>#REF!</f>
        <v>#REF!</v>
      </c>
      <c r="J178" s="144" t="e">
        <f>#REF!</f>
        <v>#REF!</v>
      </c>
      <c r="K178" s="144" t="e">
        <f>#REF!</f>
        <v>#REF!</v>
      </c>
      <c r="L178" s="144" t="e">
        <f>#REF!</f>
        <v>#REF!</v>
      </c>
      <c r="M178" s="144" t="e">
        <f>#REF!</f>
        <v>#REF!</v>
      </c>
      <c r="N178" s="144" t="e">
        <f>#REF!</f>
        <v>#REF!</v>
      </c>
      <c r="O178" s="144" t="e">
        <f>#REF!</f>
        <v>#REF!</v>
      </c>
      <c r="P178" s="144" t="e">
        <f>#REF!</f>
        <v>#REF!</v>
      </c>
      <c r="Q178" s="144" t="e">
        <f>#REF!</f>
        <v>#REF!</v>
      </c>
      <c r="R178" s="144" t="e">
        <f>#REF!</f>
        <v>#REF!</v>
      </c>
      <c r="S178" s="144" t="e">
        <f>#REF!</f>
        <v>#REF!</v>
      </c>
      <c r="T178" s="144" t="e">
        <f>#REF!</f>
        <v>#REF!</v>
      </c>
      <c r="U178" s="144" t="e">
        <f>#REF!</f>
        <v>#REF!</v>
      </c>
      <c r="V178" s="145" t="e">
        <f>#REF!</f>
        <v>#REF!</v>
      </c>
      <c r="W178" s="116" t="e">
        <f>V178/E176*100</f>
        <v>#REF!</v>
      </c>
      <c r="X178" s="63">
        <v>40.536</v>
      </c>
      <c r="Y178" s="95">
        <f t="shared" si="6"/>
        <v>100</v>
      </c>
      <c r="AA178" s="168"/>
      <c r="AB178" s="166"/>
      <c r="AC178" s="168"/>
    </row>
    <row r="179" spans="1:29" ht="33" customHeight="1" outlineLevel="6" thickBot="1">
      <c r="A179" s="7" t="s">
        <v>93</v>
      </c>
      <c r="B179" s="12">
        <v>951</v>
      </c>
      <c r="C179" s="8"/>
      <c r="D179" s="8" t="s">
        <v>153</v>
      </c>
      <c r="E179" s="64">
        <f>E180</f>
        <v>499.319</v>
      </c>
      <c r="F179" s="140" t="e">
        <f>#REF!+#REF!</f>
        <v>#REF!</v>
      </c>
      <c r="G179" s="141" t="e">
        <f>#REF!+#REF!</f>
        <v>#REF!</v>
      </c>
      <c r="H179" s="141" t="e">
        <f>#REF!+#REF!</f>
        <v>#REF!</v>
      </c>
      <c r="I179" s="141" t="e">
        <f>#REF!+#REF!</f>
        <v>#REF!</v>
      </c>
      <c r="J179" s="141" t="e">
        <f>#REF!+#REF!</f>
        <v>#REF!</v>
      </c>
      <c r="K179" s="141" t="e">
        <f>#REF!+#REF!</f>
        <v>#REF!</v>
      </c>
      <c r="L179" s="141" t="e">
        <f>#REF!+#REF!</f>
        <v>#REF!</v>
      </c>
      <c r="M179" s="141" t="e">
        <f>#REF!+#REF!</f>
        <v>#REF!</v>
      </c>
      <c r="N179" s="141" t="e">
        <f>#REF!+#REF!</f>
        <v>#REF!</v>
      </c>
      <c r="O179" s="141" t="e">
        <f>#REF!+#REF!</f>
        <v>#REF!</v>
      </c>
      <c r="P179" s="141" t="e">
        <f>#REF!+#REF!</f>
        <v>#REF!</v>
      </c>
      <c r="Q179" s="141" t="e">
        <f>#REF!+#REF!</f>
        <v>#REF!</v>
      </c>
      <c r="R179" s="141" t="e">
        <f>#REF!+#REF!</f>
        <v>#REF!</v>
      </c>
      <c r="S179" s="141" t="e">
        <f>#REF!+#REF!</f>
        <v>#REF!</v>
      </c>
      <c r="T179" s="141" t="e">
        <f>#REF!+#REF!</f>
        <v>#REF!</v>
      </c>
      <c r="U179" s="141" t="e">
        <f>#REF!+#REF!</f>
        <v>#REF!</v>
      </c>
      <c r="V179" s="142" t="e">
        <f>#REF!+#REF!</f>
        <v>#REF!</v>
      </c>
      <c r="W179" s="116" t="e">
        <f>V179/E177*100</f>
        <v>#REF!</v>
      </c>
      <c r="X179" s="64">
        <f>X180</f>
        <v>0</v>
      </c>
      <c r="Y179" s="95">
        <f t="shared" si="6"/>
        <v>0</v>
      </c>
      <c r="AA179" s="165"/>
      <c r="AB179" s="166"/>
      <c r="AC179" s="167"/>
    </row>
    <row r="180" spans="1:29" ht="48" outlineLevel="6" thickBot="1">
      <c r="A180" s="36" t="s">
        <v>94</v>
      </c>
      <c r="B180" s="37">
        <v>951</v>
      </c>
      <c r="C180" s="38"/>
      <c r="D180" s="38" t="s">
        <v>156</v>
      </c>
      <c r="E180" s="63">
        <v>499.319</v>
      </c>
      <c r="F180" s="12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124"/>
      <c r="V180" s="127"/>
      <c r="W180" s="116"/>
      <c r="X180" s="63">
        <v>0</v>
      </c>
      <c r="Y180" s="95">
        <f t="shared" si="6"/>
        <v>0</v>
      </c>
      <c r="AA180" s="165"/>
      <c r="AB180" s="166"/>
      <c r="AC180" s="167"/>
    </row>
    <row r="181" spans="1:29" ht="16.5" outlineLevel="6" thickBot="1">
      <c r="A181" s="41" t="s">
        <v>222</v>
      </c>
      <c r="B181" s="12">
        <v>951</v>
      </c>
      <c r="C181" s="8"/>
      <c r="D181" s="8" t="s">
        <v>153</v>
      </c>
      <c r="E181" s="64">
        <f>E182</f>
        <v>3.223</v>
      </c>
      <c r="F181" s="12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124"/>
      <c r="V181" s="127"/>
      <c r="W181" s="116"/>
      <c r="X181" s="64">
        <f>X182</f>
        <v>0</v>
      </c>
      <c r="Y181" s="95">
        <f t="shared" si="6"/>
        <v>0</v>
      </c>
      <c r="AA181" s="165"/>
      <c r="AB181" s="166"/>
      <c r="AC181" s="167"/>
    </row>
    <row r="182" spans="1:29" ht="63.75" outlineLevel="6" thickBot="1">
      <c r="A182" s="36" t="s">
        <v>223</v>
      </c>
      <c r="B182" s="37">
        <v>951</v>
      </c>
      <c r="C182" s="38"/>
      <c r="D182" s="38" t="s">
        <v>224</v>
      </c>
      <c r="E182" s="63">
        <v>3.223</v>
      </c>
      <c r="F182" s="12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124"/>
      <c r="V182" s="127"/>
      <c r="W182" s="116"/>
      <c r="X182" s="63">
        <v>0</v>
      </c>
      <c r="Y182" s="95">
        <f t="shared" si="6"/>
        <v>0</v>
      </c>
      <c r="AA182" s="165"/>
      <c r="AB182" s="166"/>
      <c r="AC182" s="167"/>
    </row>
    <row r="183" spans="1:29" ht="16.5" outlineLevel="6" thickBot="1">
      <c r="A183" s="7" t="s">
        <v>195</v>
      </c>
      <c r="B183" s="12">
        <v>951</v>
      </c>
      <c r="C183" s="8"/>
      <c r="D183" s="8" t="s">
        <v>153</v>
      </c>
      <c r="E183" s="64">
        <f>E184</f>
        <v>4764</v>
      </c>
      <c r="F183" s="12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124"/>
      <c r="V183" s="127"/>
      <c r="W183" s="116"/>
      <c r="X183" s="64">
        <f>X184</f>
        <v>3926</v>
      </c>
      <c r="Y183" s="95">
        <f t="shared" si="6"/>
        <v>82.40973971452561</v>
      </c>
      <c r="AA183" s="165"/>
      <c r="AB183" s="166"/>
      <c r="AC183" s="167"/>
    </row>
    <row r="184" spans="1:29" ht="48" outlineLevel="6" thickBot="1">
      <c r="A184" s="36" t="s">
        <v>196</v>
      </c>
      <c r="B184" s="37">
        <v>951</v>
      </c>
      <c r="C184" s="38"/>
      <c r="D184" s="38" t="s">
        <v>312</v>
      </c>
      <c r="E184" s="63">
        <v>4764</v>
      </c>
      <c r="F184" s="12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124"/>
      <c r="V184" s="127"/>
      <c r="W184" s="116"/>
      <c r="X184" s="63">
        <v>3926</v>
      </c>
      <c r="Y184" s="95">
        <f t="shared" si="6"/>
        <v>82.40973971452561</v>
      </c>
      <c r="AA184" s="168"/>
      <c r="AB184" s="166"/>
      <c r="AC184" s="170"/>
    </row>
    <row r="185" spans="1:29" ht="22.5" customHeight="1" outlineLevel="5" thickBot="1">
      <c r="A185" s="7" t="s">
        <v>71</v>
      </c>
      <c r="B185" s="12">
        <v>951</v>
      </c>
      <c r="C185" s="8"/>
      <c r="D185" s="8" t="s">
        <v>153</v>
      </c>
      <c r="E185" s="64">
        <f>E186+E187</f>
        <v>0.729</v>
      </c>
      <c r="F185" s="12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124"/>
      <c r="V185" s="127"/>
      <c r="W185" s="116"/>
      <c r="X185" s="64">
        <f>X186+X187</f>
        <v>0.729</v>
      </c>
      <c r="Y185" s="95">
        <f t="shared" si="6"/>
        <v>100</v>
      </c>
      <c r="AA185" s="165"/>
      <c r="AB185" s="166"/>
      <c r="AC185" s="167"/>
    </row>
    <row r="186" spans="1:29" ht="20.25" customHeight="1" outlineLevel="5" thickBot="1">
      <c r="A186" s="40" t="s">
        <v>72</v>
      </c>
      <c r="B186" s="37">
        <v>951</v>
      </c>
      <c r="C186" s="38"/>
      <c r="D186" s="38" t="s">
        <v>157</v>
      </c>
      <c r="E186" s="63">
        <v>0.729</v>
      </c>
      <c r="F186" s="12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124"/>
      <c r="V186" s="127"/>
      <c r="W186" s="116"/>
      <c r="X186" s="63">
        <v>0.729</v>
      </c>
      <c r="Y186" s="95">
        <f t="shared" si="6"/>
        <v>100</v>
      </c>
      <c r="AA186" s="171"/>
      <c r="AB186" s="166"/>
      <c r="AC186" s="172"/>
    </row>
    <row r="187" spans="1:29" ht="20.25" customHeight="1" outlineLevel="5" thickBot="1">
      <c r="A187" s="36" t="s">
        <v>95</v>
      </c>
      <c r="B187" s="37">
        <v>951</v>
      </c>
      <c r="C187" s="38"/>
      <c r="D187" s="38" t="s">
        <v>313</v>
      </c>
      <c r="E187" s="63">
        <v>0</v>
      </c>
      <c r="F187" s="12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124"/>
      <c r="V187" s="127"/>
      <c r="W187" s="116"/>
      <c r="X187" s="63">
        <v>0</v>
      </c>
      <c r="Y187" s="95">
        <v>0</v>
      </c>
      <c r="AA187" s="165"/>
      <c r="AB187" s="166"/>
      <c r="AC187" s="167"/>
    </row>
    <row r="188" spans="1:29" ht="26.25" customHeight="1" outlineLevel="5" thickBot="1">
      <c r="A188" s="74" t="s">
        <v>90</v>
      </c>
      <c r="B188" s="12">
        <v>951</v>
      </c>
      <c r="C188" s="8"/>
      <c r="D188" s="8" t="s">
        <v>102</v>
      </c>
      <c r="E188" s="64">
        <f>E189</f>
        <v>18.61168</v>
      </c>
      <c r="F188" s="12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124"/>
      <c r="V188" s="127"/>
      <c r="W188" s="116"/>
      <c r="X188" s="64">
        <f>X189</f>
        <v>18.612</v>
      </c>
      <c r="Y188" s="95">
        <f t="shared" si="6"/>
        <v>100.00171935042941</v>
      </c>
      <c r="AA188" s="165"/>
      <c r="AB188" s="166"/>
      <c r="AC188" s="167"/>
    </row>
    <row r="189" spans="1:29" ht="24" customHeight="1" outlineLevel="5" thickBot="1">
      <c r="A189" s="36" t="s">
        <v>181</v>
      </c>
      <c r="B189" s="53">
        <v>951</v>
      </c>
      <c r="C189" s="38"/>
      <c r="D189" s="38" t="s">
        <v>180</v>
      </c>
      <c r="E189" s="63">
        <v>18.61168</v>
      </c>
      <c r="F189" s="12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124"/>
      <c r="V189" s="127"/>
      <c r="W189" s="116"/>
      <c r="X189" s="63">
        <v>18.612</v>
      </c>
      <c r="Y189" s="95">
        <f t="shared" si="6"/>
        <v>100.00171935042941</v>
      </c>
      <c r="AA189" s="168"/>
      <c r="AB189" s="166"/>
      <c r="AC189" s="170"/>
    </row>
    <row r="190" spans="1:29" ht="24" customHeight="1" outlineLevel="5" thickBot="1">
      <c r="A190" s="7" t="s">
        <v>11</v>
      </c>
      <c r="B190" s="12">
        <v>951</v>
      </c>
      <c r="C190" s="8"/>
      <c r="D190" s="8" t="s">
        <v>102</v>
      </c>
      <c r="E190" s="64">
        <f>E191</f>
        <v>1790.1</v>
      </c>
      <c r="F190" s="12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124"/>
      <c r="V190" s="127"/>
      <c r="W190" s="116"/>
      <c r="X190" s="64">
        <f>X191</f>
        <v>1771.17</v>
      </c>
      <c r="Y190" s="95">
        <f t="shared" si="6"/>
        <v>98.94251717781131</v>
      </c>
      <c r="AA190" s="165"/>
      <c r="AB190" s="166"/>
      <c r="AC190" s="167"/>
    </row>
    <row r="191" spans="1:29" ht="37.5" customHeight="1" outlineLevel="5" thickBot="1">
      <c r="A191" s="52" t="s">
        <v>83</v>
      </c>
      <c r="B191" s="53">
        <v>951</v>
      </c>
      <c r="C191" s="38"/>
      <c r="D191" s="38" t="s">
        <v>143</v>
      </c>
      <c r="E191" s="63">
        <v>1790.1</v>
      </c>
      <c r="F191" s="12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124"/>
      <c r="V191" s="127"/>
      <c r="W191" s="116"/>
      <c r="X191" s="63">
        <v>1771.17</v>
      </c>
      <c r="Y191" s="95">
        <f t="shared" si="6"/>
        <v>98.94251717781131</v>
      </c>
      <c r="AA191" s="171"/>
      <c r="AB191" s="166"/>
      <c r="AC191" s="172"/>
    </row>
    <row r="192" spans="1:29" ht="19.5" outlineLevel="6" thickBot="1">
      <c r="A192" s="74" t="s">
        <v>164</v>
      </c>
      <c r="B192" s="12">
        <v>951</v>
      </c>
      <c r="C192" s="8"/>
      <c r="D192" s="8" t="s">
        <v>102</v>
      </c>
      <c r="E192" s="64">
        <f>E193</f>
        <v>27.55715</v>
      </c>
      <c r="F192" s="146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47"/>
      <c r="T192" s="147"/>
      <c r="U192" s="148"/>
      <c r="V192" s="127">
        <v>0</v>
      </c>
      <c r="W192" s="116">
        <f>V192/E190*100</f>
        <v>0</v>
      </c>
      <c r="X192" s="64">
        <f>X193</f>
        <v>27.557</v>
      </c>
      <c r="Y192" s="95">
        <f t="shared" si="6"/>
        <v>99.9994556766574</v>
      </c>
      <c r="AA192" s="165"/>
      <c r="AB192" s="166"/>
      <c r="AC192" s="167"/>
    </row>
    <row r="193" spans="1:29" ht="16.5" outlineLevel="6" thickBot="1">
      <c r="A193" s="36" t="s">
        <v>181</v>
      </c>
      <c r="B193" s="37">
        <v>951</v>
      </c>
      <c r="C193" s="38"/>
      <c r="D193" s="38" t="s">
        <v>180</v>
      </c>
      <c r="E193" s="63">
        <v>27.55715</v>
      </c>
      <c r="F193" s="120" t="e">
        <f>#REF!</f>
        <v>#REF!</v>
      </c>
      <c r="G193" s="121" t="e">
        <f>#REF!</f>
        <v>#REF!</v>
      </c>
      <c r="H193" s="121" t="e">
        <f>#REF!</f>
        <v>#REF!</v>
      </c>
      <c r="I193" s="121" t="e">
        <f>#REF!</f>
        <v>#REF!</v>
      </c>
      <c r="J193" s="121" t="e">
        <f>#REF!</f>
        <v>#REF!</v>
      </c>
      <c r="K193" s="121" t="e">
        <f>#REF!</f>
        <v>#REF!</v>
      </c>
      <c r="L193" s="121" t="e">
        <f>#REF!</f>
        <v>#REF!</v>
      </c>
      <c r="M193" s="121" t="e">
        <f>#REF!</f>
        <v>#REF!</v>
      </c>
      <c r="N193" s="121" t="e">
        <f>#REF!</f>
        <v>#REF!</v>
      </c>
      <c r="O193" s="121" t="e">
        <f>#REF!</f>
        <v>#REF!</v>
      </c>
      <c r="P193" s="121" t="e">
        <f>#REF!</f>
        <v>#REF!</v>
      </c>
      <c r="Q193" s="121" t="e">
        <f>#REF!</f>
        <v>#REF!</v>
      </c>
      <c r="R193" s="121" t="e">
        <f>#REF!</f>
        <v>#REF!</v>
      </c>
      <c r="S193" s="121" t="e">
        <f>#REF!</f>
        <v>#REF!</v>
      </c>
      <c r="T193" s="121" t="e">
        <f>#REF!</f>
        <v>#REF!</v>
      </c>
      <c r="U193" s="121" t="e">
        <f>#REF!</f>
        <v>#REF!</v>
      </c>
      <c r="V193" s="122" t="e">
        <f>#REF!</f>
        <v>#REF!</v>
      </c>
      <c r="W193" s="116" t="e">
        <f>V193/E191*100</f>
        <v>#REF!</v>
      </c>
      <c r="X193" s="63">
        <v>27.557</v>
      </c>
      <c r="Y193" s="95">
        <f t="shared" si="6"/>
        <v>99.9994556766574</v>
      </c>
      <c r="AA193" s="168"/>
      <c r="AB193" s="166"/>
      <c r="AC193" s="170"/>
    </row>
    <row r="194" spans="1:29" ht="16.5" outlineLevel="6" thickBot="1">
      <c r="A194" s="7" t="s">
        <v>12</v>
      </c>
      <c r="B194" s="12">
        <v>951</v>
      </c>
      <c r="C194" s="8"/>
      <c r="D194" s="8" t="s">
        <v>153</v>
      </c>
      <c r="E194" s="64">
        <f>E195</f>
        <v>776.8</v>
      </c>
      <c r="F194" s="149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1"/>
      <c r="W194" s="116"/>
      <c r="X194" s="64">
        <f>X195</f>
        <v>776.78</v>
      </c>
      <c r="Y194" s="95">
        <f t="shared" si="6"/>
        <v>99.99742533470649</v>
      </c>
      <c r="AA194" s="165"/>
      <c r="AB194" s="166"/>
      <c r="AC194" s="167"/>
    </row>
    <row r="195" spans="1:29" ht="32.25" outlineLevel="6" thickBot="1">
      <c r="A195" s="36" t="s">
        <v>50</v>
      </c>
      <c r="B195" s="37">
        <v>951</v>
      </c>
      <c r="C195" s="38"/>
      <c r="D195" s="38" t="s">
        <v>158</v>
      </c>
      <c r="E195" s="63">
        <v>776.8</v>
      </c>
      <c r="F195" s="149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1"/>
      <c r="W195" s="116"/>
      <c r="X195" s="63">
        <v>776.78</v>
      </c>
      <c r="Y195" s="95">
        <f t="shared" si="6"/>
        <v>99.99742533470649</v>
      </c>
      <c r="AA195" s="168"/>
      <c r="AB195" s="166"/>
      <c r="AC195" s="170"/>
    </row>
    <row r="196" spans="1:29" ht="32.25" outlineLevel="6" thickBot="1">
      <c r="A196" s="41" t="s">
        <v>15</v>
      </c>
      <c r="B196" s="12">
        <v>951</v>
      </c>
      <c r="C196" s="8"/>
      <c r="D196" s="8" t="s">
        <v>153</v>
      </c>
      <c r="E196" s="64">
        <f>E197</f>
        <v>2880</v>
      </c>
      <c r="F196" s="152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25"/>
      <c r="W196" s="116"/>
      <c r="X196" s="64">
        <f>X197</f>
        <v>2880</v>
      </c>
      <c r="Y196" s="95">
        <f t="shared" si="6"/>
        <v>100</v>
      </c>
      <c r="AA196" s="165"/>
      <c r="AB196" s="166"/>
      <c r="AC196" s="167"/>
    </row>
    <row r="197" spans="1:29" ht="32.25" outlineLevel="6" thickBot="1">
      <c r="A197" s="40" t="s">
        <v>53</v>
      </c>
      <c r="B197" s="37">
        <v>951</v>
      </c>
      <c r="C197" s="38"/>
      <c r="D197" s="38" t="s">
        <v>314</v>
      </c>
      <c r="E197" s="63">
        <v>2880</v>
      </c>
      <c r="F197" s="117" t="e">
        <f>#REF!</f>
        <v>#REF!</v>
      </c>
      <c r="G197" s="118" t="e">
        <f>#REF!</f>
        <v>#REF!</v>
      </c>
      <c r="H197" s="118" t="e">
        <f>#REF!</f>
        <v>#REF!</v>
      </c>
      <c r="I197" s="118" t="e">
        <f>#REF!</f>
        <v>#REF!</v>
      </c>
      <c r="J197" s="118" t="e">
        <f>#REF!</f>
        <v>#REF!</v>
      </c>
      <c r="K197" s="118" t="e">
        <f>#REF!</f>
        <v>#REF!</v>
      </c>
      <c r="L197" s="118" t="e">
        <f>#REF!</f>
        <v>#REF!</v>
      </c>
      <c r="M197" s="118" t="e">
        <f>#REF!</f>
        <v>#REF!</v>
      </c>
      <c r="N197" s="118" t="e">
        <f>#REF!</f>
        <v>#REF!</v>
      </c>
      <c r="O197" s="118" t="e">
        <f>#REF!</f>
        <v>#REF!</v>
      </c>
      <c r="P197" s="118" t="e">
        <f>#REF!</f>
        <v>#REF!</v>
      </c>
      <c r="Q197" s="118" t="e">
        <f>#REF!</f>
        <v>#REF!</v>
      </c>
      <c r="R197" s="118" t="e">
        <f>#REF!</f>
        <v>#REF!</v>
      </c>
      <c r="S197" s="118" t="e">
        <f>#REF!</f>
        <v>#REF!</v>
      </c>
      <c r="T197" s="118" t="e">
        <f>#REF!</f>
        <v>#REF!</v>
      </c>
      <c r="U197" s="118" t="e">
        <f>#REF!</f>
        <v>#REF!</v>
      </c>
      <c r="V197" s="128" t="e">
        <f>#REF!</f>
        <v>#REF!</v>
      </c>
      <c r="W197" s="116" t="e">
        <f>V197/E195*100</f>
        <v>#REF!</v>
      </c>
      <c r="X197" s="63">
        <v>2880</v>
      </c>
      <c r="Y197" s="95">
        <f t="shared" si="6"/>
        <v>100</v>
      </c>
      <c r="AA197" s="170"/>
      <c r="AB197" s="166"/>
      <c r="AC197" s="170"/>
    </row>
    <row r="198" spans="1:29" ht="16.5" outlineLevel="6" thickBot="1">
      <c r="A198" s="7" t="s">
        <v>20</v>
      </c>
      <c r="B198" s="12">
        <v>951</v>
      </c>
      <c r="C198" s="8"/>
      <c r="D198" s="8" t="s">
        <v>153</v>
      </c>
      <c r="E198" s="64">
        <f>E199</f>
        <v>0</v>
      </c>
      <c r="F198" s="143" t="e">
        <f>#REF!</f>
        <v>#REF!</v>
      </c>
      <c r="G198" s="144" t="e">
        <f>#REF!</f>
        <v>#REF!</v>
      </c>
      <c r="H198" s="144" t="e">
        <f>#REF!</f>
        <v>#REF!</v>
      </c>
      <c r="I198" s="144" t="e">
        <f>#REF!</f>
        <v>#REF!</v>
      </c>
      <c r="J198" s="144" t="e">
        <f>#REF!</f>
        <v>#REF!</v>
      </c>
      <c r="K198" s="144" t="e">
        <f>#REF!</f>
        <v>#REF!</v>
      </c>
      <c r="L198" s="144" t="e">
        <f>#REF!</f>
        <v>#REF!</v>
      </c>
      <c r="M198" s="144" t="e">
        <f>#REF!</f>
        <v>#REF!</v>
      </c>
      <c r="N198" s="144" t="e">
        <f>#REF!</f>
        <v>#REF!</v>
      </c>
      <c r="O198" s="144" t="e">
        <f>#REF!</f>
        <v>#REF!</v>
      </c>
      <c r="P198" s="144" t="e">
        <f>#REF!</f>
        <v>#REF!</v>
      </c>
      <c r="Q198" s="144" t="e">
        <f>#REF!</f>
        <v>#REF!</v>
      </c>
      <c r="R198" s="144" t="e">
        <f>#REF!</f>
        <v>#REF!</v>
      </c>
      <c r="S198" s="144" t="e">
        <f>#REF!</f>
        <v>#REF!</v>
      </c>
      <c r="T198" s="144" t="e">
        <f>#REF!</f>
        <v>#REF!</v>
      </c>
      <c r="U198" s="144" t="e">
        <f>#REF!</f>
        <v>#REF!</v>
      </c>
      <c r="V198" s="144" t="e">
        <f>#REF!</f>
        <v>#REF!</v>
      </c>
      <c r="W198" s="116" t="e">
        <f aca="true" t="shared" si="7" ref="W198:W203">V198/E196*100</f>
        <v>#REF!</v>
      </c>
      <c r="X198" s="64">
        <f>X199</f>
        <v>0</v>
      </c>
      <c r="Y198" s="95">
        <v>0</v>
      </c>
      <c r="AA198" s="165"/>
      <c r="AB198" s="166"/>
      <c r="AC198" s="167"/>
    </row>
    <row r="199" spans="1:29" ht="32.25" customHeight="1" outlineLevel="6" thickBot="1">
      <c r="A199" s="36" t="s">
        <v>54</v>
      </c>
      <c r="B199" s="37">
        <v>951</v>
      </c>
      <c r="C199" s="38"/>
      <c r="D199" s="38" t="s">
        <v>159</v>
      </c>
      <c r="E199" s="63">
        <v>0</v>
      </c>
      <c r="F199" s="120" t="e">
        <f>#REF!</f>
        <v>#REF!</v>
      </c>
      <c r="G199" s="121" t="e">
        <f>#REF!</f>
        <v>#REF!</v>
      </c>
      <c r="H199" s="121" t="e">
        <f>#REF!</f>
        <v>#REF!</v>
      </c>
      <c r="I199" s="121" t="e">
        <f>#REF!</f>
        <v>#REF!</v>
      </c>
      <c r="J199" s="121" t="e">
        <f>#REF!</f>
        <v>#REF!</v>
      </c>
      <c r="K199" s="121" t="e">
        <f>#REF!</f>
        <v>#REF!</v>
      </c>
      <c r="L199" s="121" t="e">
        <f>#REF!</f>
        <v>#REF!</v>
      </c>
      <c r="M199" s="121" t="e">
        <f>#REF!</f>
        <v>#REF!</v>
      </c>
      <c r="N199" s="121" t="e">
        <f>#REF!</f>
        <v>#REF!</v>
      </c>
      <c r="O199" s="121" t="e">
        <f>#REF!</f>
        <v>#REF!</v>
      </c>
      <c r="P199" s="121" t="e">
        <f>#REF!</f>
        <v>#REF!</v>
      </c>
      <c r="Q199" s="121" t="e">
        <f>#REF!</f>
        <v>#REF!</v>
      </c>
      <c r="R199" s="121" t="e">
        <f>#REF!</f>
        <v>#REF!</v>
      </c>
      <c r="S199" s="121" t="e">
        <f>#REF!</f>
        <v>#REF!</v>
      </c>
      <c r="T199" s="121" t="e">
        <f>#REF!</f>
        <v>#REF!</v>
      </c>
      <c r="U199" s="121" t="e">
        <f>#REF!</f>
        <v>#REF!</v>
      </c>
      <c r="V199" s="122" t="e">
        <f>#REF!</f>
        <v>#REF!</v>
      </c>
      <c r="W199" s="116" t="e">
        <f t="shared" si="7"/>
        <v>#REF!</v>
      </c>
      <c r="X199" s="63">
        <v>0</v>
      </c>
      <c r="Y199" s="95">
        <v>0</v>
      </c>
      <c r="AA199" s="165"/>
      <c r="AB199" s="166"/>
      <c r="AC199" s="167"/>
    </row>
    <row r="200" spans="1:29" ht="18.75" customHeight="1" outlineLevel="6" thickBot="1">
      <c r="A200" s="7" t="s">
        <v>55</v>
      </c>
      <c r="B200" s="12">
        <v>951</v>
      </c>
      <c r="C200" s="8"/>
      <c r="D200" s="8" t="s">
        <v>153</v>
      </c>
      <c r="E200" s="64">
        <f>E201</f>
        <v>100</v>
      </c>
      <c r="F200" s="153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150"/>
      <c r="V200" s="127">
        <v>48.715</v>
      </c>
      <c r="W200" s="116" t="e">
        <f t="shared" si="7"/>
        <v>#DIV/0!</v>
      </c>
      <c r="X200" s="64">
        <f>X201</f>
        <v>0</v>
      </c>
      <c r="Y200" s="95">
        <f t="shared" si="6"/>
        <v>0</v>
      </c>
      <c r="AA200" s="165"/>
      <c r="AB200" s="166"/>
      <c r="AC200" s="167"/>
    </row>
    <row r="201" spans="1:29" ht="48.75" customHeight="1" outlineLevel="6" thickBot="1">
      <c r="A201" s="36" t="s">
        <v>56</v>
      </c>
      <c r="B201" s="37">
        <v>951</v>
      </c>
      <c r="C201" s="38"/>
      <c r="D201" s="38" t="s">
        <v>160</v>
      </c>
      <c r="E201" s="63">
        <v>100</v>
      </c>
      <c r="F201" s="120" t="e">
        <f>#REF!</f>
        <v>#REF!</v>
      </c>
      <c r="G201" s="121" t="e">
        <f>#REF!</f>
        <v>#REF!</v>
      </c>
      <c r="H201" s="121" t="e">
        <f>#REF!</f>
        <v>#REF!</v>
      </c>
      <c r="I201" s="121" t="e">
        <f>#REF!</f>
        <v>#REF!</v>
      </c>
      <c r="J201" s="121" t="e">
        <f>#REF!</f>
        <v>#REF!</v>
      </c>
      <c r="K201" s="121" t="e">
        <f>#REF!</f>
        <v>#REF!</v>
      </c>
      <c r="L201" s="121" t="e">
        <f>#REF!</f>
        <v>#REF!</v>
      </c>
      <c r="M201" s="121" t="e">
        <f>#REF!</f>
        <v>#REF!</v>
      </c>
      <c r="N201" s="121" t="e">
        <f>#REF!</f>
        <v>#REF!</v>
      </c>
      <c r="O201" s="121" t="e">
        <f>#REF!</f>
        <v>#REF!</v>
      </c>
      <c r="P201" s="121" t="e">
        <f>#REF!</f>
        <v>#REF!</v>
      </c>
      <c r="Q201" s="121" t="e">
        <f>#REF!</f>
        <v>#REF!</v>
      </c>
      <c r="R201" s="121" t="e">
        <f>#REF!</f>
        <v>#REF!</v>
      </c>
      <c r="S201" s="121" t="e">
        <f>#REF!</f>
        <v>#REF!</v>
      </c>
      <c r="T201" s="121" t="e">
        <f>#REF!</f>
        <v>#REF!</v>
      </c>
      <c r="U201" s="121" t="e">
        <f>#REF!</f>
        <v>#REF!</v>
      </c>
      <c r="V201" s="122" t="e">
        <f>#REF!</f>
        <v>#REF!</v>
      </c>
      <c r="W201" s="116" t="e">
        <f t="shared" si="7"/>
        <v>#REF!</v>
      </c>
      <c r="X201" s="63">
        <v>0</v>
      </c>
      <c r="Y201" s="95">
        <f t="shared" si="6"/>
        <v>0</v>
      </c>
      <c r="AA201" s="165"/>
      <c r="AB201" s="166"/>
      <c r="AC201" s="167"/>
    </row>
    <row r="202" spans="1:29" ht="18" customHeight="1" outlineLevel="6" thickBot="1">
      <c r="A202" s="41" t="s">
        <v>21</v>
      </c>
      <c r="B202" s="12">
        <v>951</v>
      </c>
      <c r="C202" s="8"/>
      <c r="D202" s="8" t="s">
        <v>153</v>
      </c>
      <c r="E202" s="64">
        <f>E203+E204</f>
        <v>21210</v>
      </c>
      <c r="F202" s="140" t="e">
        <f>#REF!</f>
        <v>#REF!</v>
      </c>
      <c r="G202" s="141" t="e">
        <f>#REF!</f>
        <v>#REF!</v>
      </c>
      <c r="H202" s="141" t="e">
        <f>#REF!</f>
        <v>#REF!</v>
      </c>
      <c r="I202" s="141" t="e">
        <f>#REF!</f>
        <v>#REF!</v>
      </c>
      <c r="J202" s="141" t="e">
        <f>#REF!</f>
        <v>#REF!</v>
      </c>
      <c r="K202" s="141" t="e">
        <f>#REF!</f>
        <v>#REF!</v>
      </c>
      <c r="L202" s="141" t="e">
        <f>#REF!</f>
        <v>#REF!</v>
      </c>
      <c r="M202" s="141" t="e">
        <f>#REF!</f>
        <v>#REF!</v>
      </c>
      <c r="N202" s="141" t="e">
        <f>#REF!</f>
        <v>#REF!</v>
      </c>
      <c r="O202" s="141" t="e">
        <f>#REF!</f>
        <v>#REF!</v>
      </c>
      <c r="P202" s="141" t="e">
        <f>#REF!</f>
        <v>#REF!</v>
      </c>
      <c r="Q202" s="141" t="e">
        <f>#REF!</f>
        <v>#REF!</v>
      </c>
      <c r="R202" s="141" t="e">
        <f>#REF!</f>
        <v>#REF!</v>
      </c>
      <c r="S202" s="141" t="e">
        <f>#REF!</f>
        <v>#REF!</v>
      </c>
      <c r="T202" s="141" t="e">
        <f>#REF!</f>
        <v>#REF!</v>
      </c>
      <c r="U202" s="141" t="e">
        <f>#REF!</f>
        <v>#REF!</v>
      </c>
      <c r="V202" s="142" t="e">
        <f>#REF!</f>
        <v>#REF!</v>
      </c>
      <c r="W202" s="116" t="e">
        <f t="shared" si="7"/>
        <v>#REF!</v>
      </c>
      <c r="X202" s="64">
        <f>X203+X204</f>
        <v>21210</v>
      </c>
      <c r="Y202" s="95">
        <f t="shared" si="6"/>
        <v>100</v>
      </c>
      <c r="AA202" s="165"/>
      <c r="AB202" s="166"/>
      <c r="AC202" s="167"/>
    </row>
    <row r="203" spans="1:29" ht="48" outlineLevel="6" thickBot="1">
      <c r="A203" s="36" t="s">
        <v>57</v>
      </c>
      <c r="B203" s="37">
        <v>951</v>
      </c>
      <c r="C203" s="38"/>
      <c r="D203" s="38" t="s">
        <v>315</v>
      </c>
      <c r="E203" s="63">
        <v>3396.371</v>
      </c>
      <c r="F203" s="143" t="e">
        <f>#REF!</f>
        <v>#REF!</v>
      </c>
      <c r="G203" s="144" t="e">
        <f>#REF!</f>
        <v>#REF!</v>
      </c>
      <c r="H203" s="144" t="e">
        <f>#REF!</f>
        <v>#REF!</v>
      </c>
      <c r="I203" s="144" t="e">
        <f>#REF!</f>
        <v>#REF!</v>
      </c>
      <c r="J203" s="144" t="e">
        <f>#REF!</f>
        <v>#REF!</v>
      </c>
      <c r="K203" s="144" t="e">
        <f>#REF!</f>
        <v>#REF!</v>
      </c>
      <c r="L203" s="144" t="e">
        <f>#REF!</f>
        <v>#REF!</v>
      </c>
      <c r="M203" s="144" t="e">
        <f>#REF!</f>
        <v>#REF!</v>
      </c>
      <c r="N203" s="144" t="e">
        <f>#REF!</f>
        <v>#REF!</v>
      </c>
      <c r="O203" s="144" t="e">
        <f>#REF!</f>
        <v>#REF!</v>
      </c>
      <c r="P203" s="144" t="e">
        <f>#REF!</f>
        <v>#REF!</v>
      </c>
      <c r="Q203" s="144" t="e">
        <f>#REF!</f>
        <v>#REF!</v>
      </c>
      <c r="R203" s="144" t="e">
        <f>#REF!</f>
        <v>#REF!</v>
      </c>
      <c r="S203" s="144" t="e">
        <f>#REF!</f>
        <v>#REF!</v>
      </c>
      <c r="T203" s="144" t="e">
        <f>#REF!</f>
        <v>#REF!</v>
      </c>
      <c r="U203" s="144" t="e">
        <f>#REF!</f>
        <v>#REF!</v>
      </c>
      <c r="V203" s="145" t="e">
        <f>#REF!</f>
        <v>#REF!</v>
      </c>
      <c r="W203" s="116" t="e">
        <f t="shared" si="7"/>
        <v>#REF!</v>
      </c>
      <c r="X203" s="63">
        <v>3396.371</v>
      </c>
      <c r="Y203" s="95">
        <f t="shared" si="6"/>
        <v>100</v>
      </c>
      <c r="AA203" s="168"/>
      <c r="AB203" s="166"/>
      <c r="AC203" s="170"/>
    </row>
    <row r="204" spans="1:29" ht="48" outlineLevel="6" thickBot="1">
      <c r="A204" s="36" t="s">
        <v>191</v>
      </c>
      <c r="B204" s="37">
        <v>951</v>
      </c>
      <c r="C204" s="38"/>
      <c r="D204" s="38" t="s">
        <v>192</v>
      </c>
      <c r="E204" s="63">
        <v>17813.629</v>
      </c>
      <c r="F204" s="123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37"/>
      <c r="W204" s="116"/>
      <c r="X204" s="63">
        <v>17813.629</v>
      </c>
      <c r="Y204" s="95">
        <f t="shared" si="6"/>
        <v>100</v>
      </c>
      <c r="AA204" s="168"/>
      <c r="AB204" s="166"/>
      <c r="AC204" s="170"/>
    </row>
    <row r="205" spans="1:29" ht="33.75" customHeight="1" outlineLevel="6" thickBot="1">
      <c r="A205" s="75" t="s">
        <v>19</v>
      </c>
      <c r="B205" s="76" t="s">
        <v>18</v>
      </c>
      <c r="C205" s="77"/>
      <c r="D205" s="76" t="s">
        <v>141</v>
      </c>
      <c r="E205" s="78">
        <f>E215+E208+E206+E213+E211</f>
        <v>21533.34084</v>
      </c>
      <c r="F205" s="123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37"/>
      <c r="W205" s="116"/>
      <c r="X205" s="78">
        <f>X215+X208+X206+X213+X211</f>
        <v>20690.851000000002</v>
      </c>
      <c r="Y205" s="95">
        <f t="shared" si="6"/>
        <v>96.08750984689286</v>
      </c>
      <c r="AA205" s="165"/>
      <c r="AB205" s="166"/>
      <c r="AC205" s="167"/>
    </row>
    <row r="206" spans="1:29" ht="33.75" customHeight="1" outlineLevel="6" thickBot="1">
      <c r="A206" s="74" t="s">
        <v>98</v>
      </c>
      <c r="B206" s="81" t="s">
        <v>18</v>
      </c>
      <c r="C206" s="82"/>
      <c r="D206" s="81" t="s">
        <v>153</v>
      </c>
      <c r="E206" s="68">
        <f>E207</f>
        <v>4514.64469</v>
      </c>
      <c r="F206" s="123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37"/>
      <c r="W206" s="116"/>
      <c r="X206" s="68">
        <f>X207</f>
        <v>4514.645</v>
      </c>
      <c r="Y206" s="95">
        <f aca="true" t="shared" si="8" ref="Y206:Y217">X206/E206*100</f>
        <v>100.00000686654258</v>
      </c>
      <c r="AA206" s="165"/>
      <c r="AB206" s="166"/>
      <c r="AC206" s="167"/>
    </row>
    <row r="207" spans="1:29" ht="16.5" outlineLevel="6" thickBot="1">
      <c r="A207" s="36" t="s">
        <v>181</v>
      </c>
      <c r="B207" s="83" t="s">
        <v>18</v>
      </c>
      <c r="C207" s="84"/>
      <c r="D207" s="83" t="s">
        <v>180</v>
      </c>
      <c r="E207" s="67">
        <v>4514.64469</v>
      </c>
      <c r="F207" s="113" t="e">
        <f>#REF!+#REF!</f>
        <v>#REF!</v>
      </c>
      <c r="G207" s="114" t="e">
        <f>#REF!+#REF!</f>
        <v>#REF!</v>
      </c>
      <c r="H207" s="114" t="e">
        <f>#REF!+#REF!</f>
        <v>#REF!</v>
      </c>
      <c r="I207" s="114" t="e">
        <f>#REF!+#REF!</f>
        <v>#REF!</v>
      </c>
      <c r="J207" s="114" t="e">
        <f>#REF!+#REF!</f>
        <v>#REF!</v>
      </c>
      <c r="K207" s="114" t="e">
        <f>#REF!+#REF!</f>
        <v>#REF!</v>
      </c>
      <c r="L207" s="114" t="e">
        <f>#REF!+#REF!</f>
        <v>#REF!</v>
      </c>
      <c r="M207" s="114" t="e">
        <f>#REF!+#REF!</f>
        <v>#REF!</v>
      </c>
      <c r="N207" s="114" t="e">
        <f>#REF!+#REF!</f>
        <v>#REF!</v>
      </c>
      <c r="O207" s="114" t="e">
        <f>#REF!+#REF!</f>
        <v>#REF!</v>
      </c>
      <c r="P207" s="114" t="e">
        <f>#REF!+#REF!</f>
        <v>#REF!</v>
      </c>
      <c r="Q207" s="114" t="e">
        <f>#REF!+#REF!</f>
        <v>#REF!</v>
      </c>
      <c r="R207" s="114" t="e">
        <f>#REF!+#REF!</f>
        <v>#REF!</v>
      </c>
      <c r="S207" s="114" t="e">
        <f>#REF!+#REF!</f>
        <v>#REF!</v>
      </c>
      <c r="T207" s="114" t="e">
        <f>#REF!+#REF!</f>
        <v>#REF!</v>
      </c>
      <c r="U207" s="114" t="e">
        <f>#REF!+#REF!</f>
        <v>#REF!</v>
      </c>
      <c r="V207" s="115" t="e">
        <f>#REF!+#REF!</f>
        <v>#REF!</v>
      </c>
      <c r="W207" s="116" t="e">
        <f>V207/E205*100</f>
        <v>#REF!</v>
      </c>
      <c r="X207" s="67">
        <v>4514.645</v>
      </c>
      <c r="Y207" s="95">
        <f t="shared" si="8"/>
        <v>100.00000686654258</v>
      </c>
      <c r="AA207" s="170"/>
      <c r="AB207" s="166"/>
      <c r="AC207" s="170"/>
    </row>
    <row r="208" spans="1:29" ht="16.5" outlineLevel="6" thickBot="1">
      <c r="A208" s="74" t="s">
        <v>90</v>
      </c>
      <c r="B208" s="81" t="s">
        <v>18</v>
      </c>
      <c r="C208" s="82"/>
      <c r="D208" s="81" t="s">
        <v>153</v>
      </c>
      <c r="E208" s="68">
        <f>E210+E209</f>
        <v>12173.69615</v>
      </c>
      <c r="F208" s="154"/>
      <c r="G208" s="155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4"/>
      <c r="W208" s="116"/>
      <c r="X208" s="68">
        <f>X210+X209</f>
        <v>12173.696</v>
      </c>
      <c r="Y208" s="95">
        <f t="shared" si="8"/>
        <v>99.9999987678352</v>
      </c>
      <c r="AA208" s="165"/>
      <c r="AB208" s="166"/>
      <c r="AC208" s="167"/>
    </row>
    <row r="209" spans="1:29" ht="16.5" outlineLevel="6" thickBot="1">
      <c r="A209" s="36" t="s">
        <v>181</v>
      </c>
      <c r="B209" s="83" t="s">
        <v>18</v>
      </c>
      <c r="C209" s="84"/>
      <c r="D209" s="83" t="s">
        <v>180</v>
      </c>
      <c r="E209" s="67">
        <v>12173.69615</v>
      </c>
      <c r="F209" s="154"/>
      <c r="G209" s="155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4"/>
      <c r="W209" s="116"/>
      <c r="X209" s="67">
        <v>12173.696</v>
      </c>
      <c r="Y209" s="95">
        <f t="shared" si="8"/>
        <v>99.9999987678352</v>
      </c>
      <c r="AA209" s="170"/>
      <c r="AB209" s="166"/>
      <c r="AC209" s="170"/>
    </row>
    <row r="210" spans="1:29" ht="16.5" outlineLevel="6" thickBot="1">
      <c r="A210" s="36" t="s">
        <v>82</v>
      </c>
      <c r="B210" s="83" t="s">
        <v>18</v>
      </c>
      <c r="C210" s="84"/>
      <c r="D210" s="83" t="s">
        <v>145</v>
      </c>
      <c r="E210" s="67">
        <v>0</v>
      </c>
      <c r="F210" s="154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4"/>
      <c r="W210" s="116"/>
      <c r="X210" s="67">
        <v>0</v>
      </c>
      <c r="Y210" s="95">
        <v>0</v>
      </c>
      <c r="AA210" s="165"/>
      <c r="AB210" s="166"/>
      <c r="AC210" s="167"/>
    </row>
    <row r="211" spans="1:29" ht="16.5" outlineLevel="6" thickBot="1">
      <c r="A211" s="74" t="s">
        <v>182</v>
      </c>
      <c r="B211" s="81" t="s">
        <v>18</v>
      </c>
      <c r="C211" s="82"/>
      <c r="D211" s="81" t="s">
        <v>153</v>
      </c>
      <c r="E211" s="68">
        <f>E212</f>
        <v>0</v>
      </c>
      <c r="F211" s="154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4"/>
      <c r="W211" s="116"/>
      <c r="X211" s="68">
        <f>X212</f>
        <v>0</v>
      </c>
      <c r="Y211" s="95">
        <v>0</v>
      </c>
      <c r="AA211" s="165"/>
      <c r="AB211" s="166"/>
      <c r="AC211" s="167"/>
    </row>
    <row r="212" spans="1:29" ht="16.5" outlineLevel="6" thickBot="1">
      <c r="A212" s="36" t="s">
        <v>181</v>
      </c>
      <c r="B212" s="83" t="s">
        <v>18</v>
      </c>
      <c r="C212" s="84"/>
      <c r="D212" s="83" t="s">
        <v>180</v>
      </c>
      <c r="E212" s="67">
        <v>0</v>
      </c>
      <c r="F212" s="154"/>
      <c r="G212" s="155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4"/>
      <c r="W212" s="116"/>
      <c r="X212" s="67">
        <v>0</v>
      </c>
      <c r="Y212" s="95">
        <v>0</v>
      </c>
      <c r="AA212" s="165"/>
      <c r="AB212" s="166"/>
      <c r="AC212" s="167"/>
    </row>
    <row r="213" spans="1:29" ht="16.5" outlineLevel="6" thickBot="1">
      <c r="A213" s="7" t="s">
        <v>11</v>
      </c>
      <c r="B213" s="81" t="s">
        <v>18</v>
      </c>
      <c r="C213" s="82"/>
      <c r="D213" s="81" t="s">
        <v>153</v>
      </c>
      <c r="E213" s="68">
        <f>E214</f>
        <v>0</v>
      </c>
      <c r="F213" s="154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4"/>
      <c r="W213" s="116"/>
      <c r="X213" s="68">
        <f>X214</f>
        <v>0</v>
      </c>
      <c r="Y213" s="95">
        <v>0</v>
      </c>
      <c r="AA213" s="165"/>
      <c r="AB213" s="166"/>
      <c r="AC213" s="167"/>
    </row>
    <row r="214" spans="1:29" ht="16.5" outlineLevel="6" thickBot="1">
      <c r="A214" s="36" t="s">
        <v>82</v>
      </c>
      <c r="B214" s="83" t="s">
        <v>18</v>
      </c>
      <c r="C214" s="84"/>
      <c r="D214" s="83" t="s">
        <v>145</v>
      </c>
      <c r="E214" s="67">
        <v>0</v>
      </c>
      <c r="F214" s="154"/>
      <c r="G214" s="155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4"/>
      <c r="W214" s="116"/>
      <c r="X214" s="67">
        <v>0</v>
      </c>
      <c r="Y214" s="95">
        <v>0</v>
      </c>
      <c r="AA214" s="165"/>
      <c r="AB214" s="166"/>
      <c r="AC214" s="167"/>
    </row>
    <row r="215" spans="1:29" ht="16.5" outlineLevel="6" thickBot="1">
      <c r="A215" s="7" t="s">
        <v>14</v>
      </c>
      <c r="B215" s="12">
        <v>953</v>
      </c>
      <c r="C215" s="8"/>
      <c r="D215" s="8" t="s">
        <v>153</v>
      </c>
      <c r="E215" s="64">
        <f>E216</f>
        <v>4845</v>
      </c>
      <c r="F215" s="154"/>
      <c r="G215" s="155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4"/>
      <c r="W215" s="116"/>
      <c r="X215" s="64">
        <f>X216</f>
        <v>4002.51</v>
      </c>
      <c r="Y215" s="95">
        <f t="shared" si="8"/>
        <v>82.61114551083591</v>
      </c>
      <c r="AA215" s="165"/>
      <c r="AB215" s="166"/>
      <c r="AC215" s="167"/>
    </row>
    <row r="216" spans="1:29" ht="48" outlineLevel="6" thickBot="1">
      <c r="A216" s="40" t="s">
        <v>67</v>
      </c>
      <c r="B216" s="37">
        <v>953</v>
      </c>
      <c r="C216" s="38"/>
      <c r="D216" s="38" t="s">
        <v>161</v>
      </c>
      <c r="E216" s="63">
        <v>4845</v>
      </c>
      <c r="F216" s="154"/>
      <c r="G216" s="155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4"/>
      <c r="W216" s="116"/>
      <c r="X216" s="63">
        <v>4002.51</v>
      </c>
      <c r="Y216" s="95">
        <f t="shared" si="8"/>
        <v>82.61114551083591</v>
      </c>
      <c r="AA216" s="168"/>
      <c r="AB216" s="166"/>
      <c r="AC216" s="168"/>
    </row>
    <row r="217" spans="1:29" ht="19.5" outlineLevel="6" thickBot="1">
      <c r="A217" s="22" t="s">
        <v>3</v>
      </c>
      <c r="B217" s="22"/>
      <c r="C217" s="22"/>
      <c r="D217" s="22"/>
      <c r="E217" s="156">
        <f>E13+E150</f>
        <v>1172543.54979</v>
      </c>
      <c r="F217" s="123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5"/>
      <c r="W217" s="116"/>
      <c r="X217" s="156">
        <f>X13+X150+0.001</f>
        <v>1126738.6639999999</v>
      </c>
      <c r="Y217" s="95">
        <f t="shared" si="8"/>
        <v>96.09354502882185</v>
      </c>
      <c r="AA217" s="165"/>
      <c r="AB217" s="166"/>
      <c r="AC217" s="167"/>
    </row>
    <row r="218" spans="1:29" ht="49.5" customHeight="1" outlineLevel="6">
      <c r="A218" s="1"/>
      <c r="B218" s="15"/>
      <c r="C218" s="1"/>
      <c r="D218" s="1"/>
      <c r="E218" s="1"/>
      <c r="F218" s="26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31"/>
      <c r="W218" s="30"/>
      <c r="AA218" s="165"/>
      <c r="AB218" s="166"/>
      <c r="AC218" s="167"/>
    </row>
    <row r="219" spans="1:29" ht="18.75">
      <c r="A219" s="3"/>
      <c r="B219" s="3"/>
      <c r="C219" s="3"/>
      <c r="D219" s="3"/>
      <c r="E219" s="85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32"/>
      <c r="W219" s="27"/>
      <c r="AA219" s="173"/>
      <c r="AB219" s="166"/>
      <c r="AC219" s="173"/>
    </row>
    <row r="220" spans="5:21" ht="15.75">
      <c r="E220" s="8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5:21" ht="15.75">
      <c r="E221" s="90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ht="15.75">
      <c r="E222" s="86"/>
    </row>
    <row r="224" ht="15.75">
      <c r="E224" s="91"/>
    </row>
    <row r="226" ht="15.75">
      <c r="E226" s="86"/>
    </row>
  </sheetData>
  <sheetProtection/>
  <autoFilter ref="A12:Y12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2019-05-29T23:21:45Z</cp:lastPrinted>
  <dcterms:created xsi:type="dcterms:W3CDTF">2008-11-11T04:53:42Z</dcterms:created>
  <dcterms:modified xsi:type="dcterms:W3CDTF">2020-02-12T05:04:46Z</dcterms:modified>
  <cp:category/>
  <cp:version/>
  <cp:contentType/>
  <cp:contentStatus/>
</cp:coreProperties>
</file>